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firstSheet="1" activeTab="3"/>
  </bookViews>
  <sheets>
    <sheet name="附件一" sheetId="1" state="hidden" r:id="rId1"/>
    <sheet name="附件1" sheetId="2" r:id="rId2"/>
    <sheet name="户内装修综合指标细目组成 " sheetId="3" r:id="rId3"/>
    <sheet name="园林绿化工程综合指标细目组成" sheetId="4" r:id="rId4"/>
  </sheets>
  <definedNames/>
  <calcPr fullCalcOnLoad="1"/>
</workbook>
</file>

<file path=xl/sharedStrings.xml><?xml version="1.0" encoding="utf-8"?>
<sst xmlns="http://schemas.openxmlformats.org/spreadsheetml/2006/main" count="300" uniqueCount="167">
  <si>
    <t>附件一</t>
  </si>
  <si>
    <t>中山市2008-2015年房产工程建安造价综合指标</t>
  </si>
  <si>
    <t>分类</t>
  </si>
  <si>
    <t>模块选择</t>
  </si>
  <si>
    <t>造价指标（元/㎡）</t>
  </si>
  <si>
    <t>备 注</t>
  </si>
  <si>
    <t>楼宇建筑工程</t>
  </si>
  <si>
    <t>基础工程</t>
  </si>
  <si>
    <t>天然基础</t>
  </si>
  <si>
    <r>
      <t>1、按总建筑面积计；2、若有两种或以上类型桩，可按相应占比综合折算指标，相应占比按其对应的基座平面面积比例计；3、</t>
    </r>
    <r>
      <rPr>
        <sz val="10"/>
        <rFont val="宋体"/>
        <family val="0"/>
      </rPr>
      <t>中山沿海滩涂地区桩基础按地质系数1.18进行调整。</t>
    </r>
    <r>
      <rPr>
        <sz val="10"/>
        <color indexed="10"/>
        <rFont val="宋体"/>
        <family val="0"/>
      </rPr>
      <t xml:space="preserve">
</t>
    </r>
  </si>
  <si>
    <t>桩基础</t>
  </si>
  <si>
    <t>预制管桩</t>
  </si>
  <si>
    <t>旋挖桩</t>
  </si>
  <si>
    <t>钻（冲）孔桩</t>
  </si>
  <si>
    <t>地下室工程</t>
  </si>
  <si>
    <t>共1层</t>
  </si>
  <si>
    <t>1、按地下室总建筑面积（含人防面积）计算；
2、含土方开挖、基坑支护，土建、给排水、照明、消防、弱电、 防雷、通风，简单装修等。</t>
  </si>
  <si>
    <t>共2层</t>
  </si>
  <si>
    <t>共3层</t>
  </si>
  <si>
    <t>人防工程+</t>
  </si>
  <si>
    <t>1、按地下室人防建筑面积计；2、‘+’表示除地下室通用指标外，因人防部分而增加的单方造价。</t>
  </si>
  <si>
    <t>地上建筑工程</t>
  </si>
  <si>
    <t>别墅</t>
  </si>
  <si>
    <t>独栋</t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</si>
  <si>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除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等；                             
4、住宅塔楼第1、2层等楼层为商铺、办公等用途的，参考“商业裙楼”造价指标；5、不含电梯；6、商业裙楼层高首层按6m，标准层4.5m计；7、住宅塔楼层高按3m计。</t>
  </si>
  <si>
    <t>联排</t>
  </si>
  <si>
    <t>公共设施配套用房</t>
  </si>
  <si>
    <t>商业裙楼</t>
  </si>
  <si>
    <t>住宅（塔)楼</t>
  </si>
  <si>
    <t>≤6层</t>
  </si>
  <si>
    <t>7-11层</t>
  </si>
  <si>
    <t>12-17层</t>
  </si>
  <si>
    <t>18-22层</t>
  </si>
  <si>
    <t>22层以上（100米以下）</t>
  </si>
  <si>
    <t>100米以上</t>
  </si>
  <si>
    <t>商业(塔)楼</t>
  </si>
  <si>
    <r>
      <t>1、按模块相应建筑面积计，下面有裙楼的，应扣除裙楼面积；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，</t>
    </r>
    <r>
      <rPr>
        <sz val="10"/>
        <color indexed="8"/>
        <rFont val="宋体"/>
        <family val="0"/>
      </rPr>
      <t>给水入口和排水出口等；
3、不含电梯、中央空调设备；4、层高首层按5.5m，标准层4m计。</t>
    </r>
  </si>
  <si>
    <t>7-12层</t>
  </si>
  <si>
    <t>13-18层</t>
  </si>
  <si>
    <t>18层以上（100米以下）</t>
  </si>
  <si>
    <t>特殊装饰工程</t>
  </si>
  <si>
    <t>户内装修</t>
  </si>
  <si>
    <t>1、按装修面积计，中等装修标准；2、装修标准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3、安装 配电箱和弱电箱及其全屋布线、开关插座、灯具，给水管安装等；4、造价指标细目详见《户内装修综合指标细目组成》。</t>
  </si>
  <si>
    <t>高档外立面</t>
  </si>
  <si>
    <t>干挂石材+</t>
  </si>
  <si>
    <t>1、干挂石材和玻璃幕墙均按其外立面面积计；2、‘+’表示采用挂石、玻璃外幕墙而额外增加的造价指标。</t>
  </si>
  <si>
    <t>玻璃幕墙+</t>
  </si>
  <si>
    <t>燃气工程（元/户）</t>
  </si>
  <si>
    <t>1、按户计；2、包括工程费、户内设施配套费、集抄费、容量气价费。</t>
  </si>
  <si>
    <t>室外工程</t>
  </si>
  <si>
    <t>室外配套工程</t>
  </si>
  <si>
    <t>高低压配电</t>
  </si>
  <si>
    <t>高压电缆（元/m）</t>
  </si>
  <si>
    <t>1、除注明外按各模块占地面积计；
2、室外泳池含设备，按设计储水体积计；
3、高低压配电中的高压电缆按直埋方式考虑，电缆保护管为塑料保护管，并综合考虑路面或人行道的拆除及修复；高压电缆直径为3*300 mm²，按电缆累计总长度以m计算。</t>
  </si>
  <si>
    <t>配电房设施（元/KVA）</t>
  </si>
  <si>
    <t>室外小区道路（含排水管）</t>
  </si>
  <si>
    <t>室外泳池(元/m³)</t>
  </si>
  <si>
    <t>园林绿化</t>
  </si>
  <si>
    <t>1、园林绿化包括绿地整理、乔木、灌木、露地花卉、草皮等植物的种植及保养，绿化给排水安装等；2、不含园建工程； 3、造价指标细目详见《园林绿化工程综合指标细目组成》。</t>
  </si>
  <si>
    <t>其他工程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</si>
  <si>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</si>
  <si>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砌石</t>
  </si>
  <si>
    <t>1、按实体体积计（含压顶、基础，不含垫层）。</t>
  </si>
  <si>
    <t>钢筋混凝土</t>
  </si>
  <si>
    <t>‘三通一平’土方挖运工程（元/ m³）</t>
  </si>
  <si>
    <t>1、按实体体积计；2、仅指前期‘三通一平’土方开挖，运距按5km计，每增减1km增减2元/m³。</t>
  </si>
  <si>
    <t>附件</t>
  </si>
  <si>
    <t>云浮市2016-2018年土地增值税工程造价核定扣除
标准</t>
  </si>
  <si>
    <t>~</t>
  </si>
  <si>
    <t>1、按总建筑面积计；                                             2、若有两种或以上类型桩，可按相应占比综合折算指标，相应占比按其对应的基座平面面积比例计。                                                   3、桩基础综合指标按城区范围内地质状况良好的情况测算，不包特殊地质情况如遇溶洞，需采取灌浆或其它方式进行地质处理的费用。</t>
  </si>
  <si>
    <t>1.按地下室总建筑面积（含人防面积）计算；
2.含场地平整、土方挖运及回填、基坑支护，土建、装修、给排水、照明、消防、弱电、智能化、防雷、通风、停车场标线标识标牌等。</t>
  </si>
  <si>
    <t>1.按地下室人防建筑面积计；
2.‘+’表示除地下室通用指标外，因人防部分而增加的单方造价；
3.含人防土建、人防给排水、人防电气、、人防通风、人防门等。</t>
  </si>
  <si>
    <t>1.按各模块相应建筑面积计，塔楼下面有裙楼的，应扣除裙楼建筑面积；
2.单体建筑的公共设施配套用房包括幼儿园、居委（派出所）用房、物业用房、垃圾站、厕所等，按满足基本使用标准计；
3.其他模块均按毛坯交楼标准（含土建、安装），含外立面、屋面保温隔热装饰和公共区（大堂、电梯前室、楼梯间）装修，户内按毛坯标准：墙面、地面、天面砂浆抹平，门（入户、防火、其他）、铝合金门窗、护栏，配电箱、弱电箱（网络、电讯、有线电视）、智能化、消防设施、防雷、给水入口和排水出口等；
4.住宅塔楼第1、2层等楼层为商铺、办公等用途的，参考“商业裙楼”造价指标；
5.不含电梯及柴油发电机组设备费用；
6.商业裙楼层高首层按6m，标准层4.5m计；
7.住宅塔楼层高按3m计。</t>
  </si>
  <si>
    <t>住宅(塔)楼</t>
  </si>
  <si>
    <r>
      <t>1.按模块相应建筑面积计，下面有裙楼的，应扣除裙楼面积；
2.按毛坯交楼标准（含土建、安装），含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、防雷、</t>
    </r>
    <r>
      <rPr>
        <sz val="10"/>
        <color indexed="8"/>
        <rFont val="宋体"/>
        <family val="0"/>
      </rPr>
      <t>给水入口和排水出口等；
3.不含电梯、中央空调设备及柴油发电机组设备费用；
4.层高首层按5.5m，标准层4m计。</t>
    </r>
  </si>
  <si>
    <t>1、按套内建筑面积计，中等装修标准；2、装修标准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洗手间吊地柜（含洗手台盆、水龙头）、淋浴间，坐便器等。3、安装 配电箱和弱电箱及其全屋布线、开关插座、灯具，给水管安装等；4、造价指标细目详见《户内装修综合指标细目组成》。</t>
  </si>
  <si>
    <t>1.除注明外按各模块占地面积计；
2.高低压配电中的高压电缆按直埋方式考虑，电缆保护管为塑料保护管，并综合考虑路面或人行道的拆除及修复；高压电缆规格为3*300 mm²，按电缆累计总长度以m计算；
3.室外小区道路(含排水管）按道路占地面积计算；
4.室外泳池含设备，按设计储水体积计；</t>
  </si>
  <si>
    <t>1.园林绿化包括绿地整理、乔木、灌木、露地花卉、草皮等植物的种植及保养，绿化给排水安装等；
2.不含园建工程；
3.造价指标细目详见《园林绿化工程综合指标细目组成》。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</si>
  <si>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</si>
  <si>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调整系数：云城区为1.0，云安区为0.99，新兴县为0.985，郁南县为0.97，罗定市为0.965。</t>
  </si>
  <si>
    <t xml:space="preserve">户内装修综合指标细目组成 </t>
  </si>
  <si>
    <t>单价合价单位：元</t>
  </si>
  <si>
    <t>装修分类</t>
  </si>
  <si>
    <t>工程量</t>
  </si>
  <si>
    <t>2016年</t>
  </si>
  <si>
    <t>2017年</t>
  </si>
  <si>
    <t>2018年</t>
  </si>
  <si>
    <t>备注</t>
  </si>
  <si>
    <t>数量</t>
  </si>
  <si>
    <t>单位</t>
  </si>
  <si>
    <t>单价</t>
  </si>
  <si>
    <t>合价</t>
  </si>
  <si>
    <t>装饰</t>
  </si>
  <si>
    <t>客厅 房间</t>
  </si>
  <si>
    <t>房间门</t>
  </si>
  <si>
    <t>樘</t>
  </si>
  <si>
    <t xml:space="preserve">
</t>
  </si>
  <si>
    <t>简单吊顶</t>
  </si>
  <si>
    <t>㎡</t>
  </si>
  <si>
    <t>天花、墙面刷乳胶漆</t>
  </si>
  <si>
    <t>抛光砖（含踢脚线）</t>
  </si>
  <si>
    <t>复合木地板（含踢脚线）</t>
  </si>
  <si>
    <t>厨房  卫生间阳台</t>
  </si>
  <si>
    <t>厨房门</t>
  </si>
  <si>
    <t>1、厨柜包括：地柜、吊柜、洗菜盆、水龙头、下水器等；    2、洗手台柜包括：洗手盆、镜子、水龙头、下水器等；      3、卫浴用具包括：淋浴间、座（蹲）厕、多功能花洒、卫浴五金挂件、厕纸盒、毛巾杆等。</t>
  </si>
  <si>
    <t>卫生间玻璃门</t>
  </si>
  <si>
    <t>铝扣板</t>
  </si>
  <si>
    <t>墙身砖</t>
  </si>
  <si>
    <t>防滑地砖</t>
  </si>
  <si>
    <t>厨柜</t>
  </si>
  <si>
    <t>m</t>
  </si>
  <si>
    <t>抽油烟机,灶具</t>
  </si>
  <si>
    <t>套</t>
  </si>
  <si>
    <t>消毒柜</t>
  </si>
  <si>
    <t>卫生间洗手台柜</t>
  </si>
  <si>
    <t>卫浴用具</t>
  </si>
  <si>
    <t>其他安装</t>
  </si>
  <si>
    <t>灯具</t>
  </si>
  <si>
    <t>1、开关、插座安装含管线；  2、水龙头为阳台、卫生间简易水龙头。</t>
  </si>
  <si>
    <t>开关</t>
  </si>
  <si>
    <t>插座</t>
  </si>
  <si>
    <t>水龙头</t>
  </si>
  <si>
    <t>给水管</t>
  </si>
  <si>
    <t>总计</t>
  </si>
  <si>
    <t>元/100m²</t>
  </si>
  <si>
    <t>/</t>
  </si>
  <si>
    <t>说明：
1、以套内建筑面积100平方米三房（双卫）室内精装修工程量为例；                                                                                                                                                                                          2、数量为相应实际户内装修工程量，单位为㎡、m、樘、套等；                                                                                                                                                                                                                       3、门制作及安装，含补墙缝（水泥沙）、门锁、五金、门吸、门套线等。                                                                                                                                                                                               4、灯具包括：客厅灯、房间灯、厨卫、卫生间吸顶灯等；
5、开关包括：三位单联开关、二位双联开关、一位双联开关等；
6、插座包括：一位开关带二三插、二三插、电视插、电话插、网络插等。</t>
  </si>
  <si>
    <t>园林绿化工程综合指标细目组成</t>
  </si>
  <si>
    <t>绿化类别</t>
  </si>
  <si>
    <t>绿化工程（按绿化面积10000㎡测算）</t>
  </si>
  <si>
    <t>乔木种植</t>
  </si>
  <si>
    <t>株</t>
  </si>
  <si>
    <t>灌木种植</t>
  </si>
  <si>
    <t>花卉及地被种植</t>
  </si>
  <si>
    <t>草皮种植</t>
  </si>
  <si>
    <t>绿地整理</t>
  </si>
  <si>
    <t>元/10000m²</t>
  </si>
  <si>
    <t>附注：</t>
  </si>
  <si>
    <t>1、乔木配置情况如下：</t>
  </si>
  <si>
    <t>胸径5-10cm</t>
  </si>
  <si>
    <t>169棵</t>
  </si>
  <si>
    <t>胸径11-15cm</t>
  </si>
  <si>
    <t>129棵</t>
  </si>
  <si>
    <t>胸径25-30cm</t>
  </si>
  <si>
    <t>6棵</t>
  </si>
  <si>
    <t>胸径31-40cm</t>
  </si>
  <si>
    <t>1棵</t>
  </si>
  <si>
    <t>胸径40cm以上</t>
  </si>
  <si>
    <t>3棵</t>
  </si>
  <si>
    <t>2、灌木配置情况如下：</t>
  </si>
  <si>
    <t>苗高×冠幅 100~120cm×100~120cm</t>
  </si>
  <si>
    <t>307棵</t>
  </si>
  <si>
    <t>苗高×冠幅 100~120cm×130~150cm</t>
  </si>
  <si>
    <t>103棵</t>
  </si>
  <si>
    <t>苗高×冠幅 100~120cm×160~180cm</t>
  </si>
  <si>
    <t>50棵</t>
  </si>
  <si>
    <t>苗高×冠幅 100~120cm×200~220cm</t>
  </si>
  <si>
    <t>25棵</t>
  </si>
  <si>
    <t>苗高×冠幅 140~160cm×140~160cm</t>
  </si>
  <si>
    <t>131棵</t>
  </si>
  <si>
    <t>苗高×冠幅 160~180cm×180~200cm</t>
  </si>
  <si>
    <t>48棵</t>
  </si>
  <si>
    <t>苗高×冠幅 180~200cm×200~240cm</t>
  </si>
  <si>
    <t>26棵</t>
  </si>
  <si>
    <t>3、花卉及地被种植密度按25~36袋/m2考虑；</t>
  </si>
  <si>
    <t>4、绿化保养期按3个月考虑；</t>
  </si>
  <si>
    <t>5、绿化给排水已综合考虑。绿化给水按人工取水浇灌考虑。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</si>
</sst>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新宋体"/>
      <family val="3"/>
    </font>
    <font>
      <sz val="10"/>
      <name val="宋体"/>
      <family val="0"/>
    </font>
    <font>
      <sz val="16"/>
      <name val="新宋体"/>
      <family val="3"/>
    </font>
    <font>
      <sz val="12"/>
      <name val="新宋体"/>
      <family val="3"/>
    </font>
    <font>
      <sz val="10.5"/>
      <name val="新宋体"/>
      <family val="3"/>
    </font>
    <font>
      <sz val="10.5"/>
      <color indexed="8"/>
      <name val="新宋体"/>
      <family val="3"/>
    </font>
    <font>
      <sz val="16"/>
      <name val="仿宋_GB2312"/>
      <family val="3"/>
    </font>
    <font>
      <sz val="16"/>
      <name val="黑体"/>
      <family val="3"/>
    </font>
    <font>
      <b/>
      <sz val="20"/>
      <color indexed="63"/>
      <name val="宋体"/>
      <family val="0"/>
    </font>
    <font>
      <b/>
      <sz val="11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9"/>
      <name val="新宋体"/>
      <family val="3"/>
    </font>
    <font>
      <sz val="16"/>
      <color indexed="8"/>
      <name val="仿宋_GB2312"/>
      <family val="3"/>
    </font>
    <font>
      <sz val="11"/>
      <color indexed="63"/>
      <name val="宋体"/>
      <family val="0"/>
    </font>
    <font>
      <sz val="10"/>
      <color indexed="10"/>
      <name val="宋体"/>
      <family val="0"/>
    </font>
    <font>
      <sz val="10"/>
      <name val="仿宋_GB2312"/>
      <family val="3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0.5"/>
      <color theme="1"/>
      <name val="新宋体"/>
      <family val="3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6"/>
      <color theme="1"/>
      <name val="仿宋_GB2312"/>
      <family val="3"/>
    </font>
    <font>
      <sz val="10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/>
      <right style="medium"/>
      <top/>
      <bottom>
        <color indexed="63"/>
      </bottom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>
        <color indexed="63"/>
      </top>
      <bottom/>
    </border>
    <border>
      <left/>
      <right/>
      <top/>
      <bottom style="thin"/>
    </border>
    <border>
      <left/>
      <right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2" fillId="6" borderId="2" applyNumberFormat="0" applyFont="0" applyAlignment="0" applyProtection="0"/>
    <xf numFmtId="0" fontId="2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7" fillId="0" borderId="3" applyNumberFormat="0" applyFill="0" applyAlignment="0" applyProtection="0"/>
    <xf numFmtId="0" fontId="24" fillId="7" borderId="0" applyNumberFormat="0" applyBorder="0" applyAlignment="0" applyProtection="0"/>
    <xf numFmtId="0" fontId="35" fillId="0" borderId="4" applyNumberFormat="0" applyFill="0" applyAlignment="0" applyProtection="0"/>
    <xf numFmtId="0" fontId="24" fillId="3" borderId="0" applyNumberFormat="0" applyBorder="0" applyAlignment="0" applyProtection="0"/>
    <xf numFmtId="0" fontId="38" fillId="2" borderId="5" applyNumberFormat="0" applyAlignment="0" applyProtection="0"/>
    <xf numFmtId="0" fontId="31" fillId="2" borderId="1" applyNumberFormat="0" applyAlignment="0" applyProtection="0"/>
    <xf numFmtId="0" fontId="23" fillId="8" borderId="6" applyNumberFormat="0" applyAlignment="0" applyProtection="0"/>
    <xf numFmtId="0" fontId="22" fillId="9" borderId="0" applyNumberFormat="0" applyBorder="0" applyAlignment="0" applyProtection="0"/>
    <xf numFmtId="0" fontId="24" fillId="10" borderId="0" applyNumberFormat="0" applyBorder="0" applyAlignment="0" applyProtection="0"/>
    <xf numFmtId="0" fontId="34" fillId="0" borderId="7" applyNumberFormat="0" applyFill="0" applyAlignment="0" applyProtection="0"/>
    <xf numFmtId="0" fontId="36" fillId="0" borderId="8" applyNumberFormat="0" applyFill="0" applyAlignment="0" applyProtection="0"/>
    <xf numFmtId="0" fontId="26" fillId="9" borderId="0" applyNumberFormat="0" applyBorder="0" applyAlignment="0" applyProtection="0"/>
    <xf numFmtId="0" fontId="30" fillId="11" borderId="0" applyNumberFormat="0" applyBorder="0" applyAlignment="0" applyProtection="0"/>
    <xf numFmtId="0" fontId="22" fillId="12" borderId="0" applyNumberFormat="0" applyBorder="0" applyAlignment="0" applyProtection="0"/>
    <xf numFmtId="0" fontId="24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15" borderId="0" applyNumberFormat="0" applyBorder="0" applyAlignment="0" applyProtection="0"/>
    <xf numFmtId="0" fontId="22" fillId="6" borderId="0" applyNumberFormat="0" applyBorder="0" applyAlignment="0" applyProtection="0"/>
    <xf numFmtId="0" fontId="22" fillId="11" borderId="0" applyNumberFormat="0" applyBorder="0" applyAlignment="0" applyProtection="0"/>
    <xf numFmtId="0" fontId="24" fillId="16" borderId="0" applyNumberFormat="0" applyBorder="0" applyAlignment="0" applyProtection="0"/>
    <xf numFmtId="0" fontId="22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2" fillId="4" borderId="0" applyNumberFormat="0" applyBorder="0" applyAlignment="0" applyProtection="0"/>
    <xf numFmtId="0" fontId="24" fillId="4" borderId="0" applyNumberFormat="0" applyBorder="0" applyAlignment="0" applyProtection="0"/>
  </cellStyleXfs>
  <cellXfs count="18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76" fontId="4" fillId="0" borderId="25" xfId="0" applyNumberFormat="1" applyFont="1" applyFill="1" applyBorder="1" applyAlignment="1">
      <alignment horizontal="center" vertical="center"/>
    </xf>
    <xf numFmtId="0" fontId="4" fillId="0" borderId="26" xfId="0" applyNumberFormat="1" applyFont="1" applyBorder="1" applyAlignment="1">
      <alignment vertical="center" wrapText="1"/>
    </xf>
    <xf numFmtId="0" fontId="4" fillId="0" borderId="27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176" fontId="4" fillId="0" borderId="3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7" xfId="0" applyNumberFormat="1" applyFont="1" applyBorder="1" applyAlignment="1">
      <alignment vertical="center" wrapText="1"/>
    </xf>
    <xf numFmtId="0" fontId="4" fillId="0" borderId="35" xfId="0" applyFont="1" applyBorder="1" applyAlignment="1">
      <alignment vertical="center"/>
    </xf>
    <xf numFmtId="0" fontId="4" fillId="0" borderId="0" xfId="0" applyNumberFormat="1" applyFont="1" applyBorder="1" applyAlignment="1">
      <alignment vertical="center" wrapText="1"/>
    </xf>
    <xf numFmtId="0" fontId="0" fillId="0" borderId="36" xfId="0" applyBorder="1" applyAlignment="1">
      <alignment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37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4" fillId="0" borderId="38" xfId="0" applyFont="1" applyBorder="1" applyAlignment="1">
      <alignment vertical="center"/>
    </xf>
    <xf numFmtId="0" fontId="4" fillId="0" borderId="31" xfId="0" applyNumberFormat="1" applyFont="1" applyBorder="1" applyAlignment="1">
      <alignment vertical="center" wrapText="1"/>
    </xf>
    <xf numFmtId="0" fontId="4" fillId="0" borderId="39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4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176" fontId="4" fillId="0" borderId="14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textRotation="255" wrapText="1"/>
    </xf>
    <xf numFmtId="0" fontId="13" fillId="0" borderId="14" xfId="0" applyFont="1" applyFill="1" applyBorder="1" applyAlignment="1">
      <alignment horizontal="center" vertical="center" wrapText="1"/>
    </xf>
    <xf numFmtId="176" fontId="40" fillId="0" borderId="14" xfId="0" applyNumberFormat="1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vertical="center"/>
    </xf>
    <xf numFmtId="0" fontId="41" fillId="0" borderId="14" xfId="0" applyFont="1" applyBorder="1" applyAlignment="1">
      <alignment horizontal="center" vertical="center"/>
    </xf>
    <xf numFmtId="0" fontId="40" fillId="0" borderId="14" xfId="0" applyNumberFormat="1" applyFont="1" applyFill="1" applyBorder="1" applyAlignment="1">
      <alignment horizontal="center" vertical="center" textRotation="255" wrapText="1"/>
    </xf>
    <xf numFmtId="0" fontId="40" fillId="0" borderId="14" xfId="0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textRotation="255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76" fontId="40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40" fillId="19" borderId="14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9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40" fillId="0" borderId="14" xfId="0" applyFont="1" applyFill="1" applyBorder="1" applyAlignment="1">
      <alignment horizontal="left" vertical="center" wrapText="1"/>
    </xf>
    <xf numFmtId="0" fontId="41" fillId="0" borderId="14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40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center" vertical="center"/>
    </xf>
    <xf numFmtId="0" fontId="12" fillId="0" borderId="50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4" fillId="0" borderId="52" xfId="0" applyNumberFormat="1" applyFont="1" applyFill="1" applyBorder="1" applyAlignment="1">
      <alignment horizontal="center" vertical="center" textRotation="255" wrapText="1"/>
    </xf>
    <xf numFmtId="176" fontId="13" fillId="0" borderId="14" xfId="0" applyNumberFormat="1" applyFont="1" applyFill="1" applyBorder="1" applyAlignment="1">
      <alignment horizontal="center" vertical="center" wrapText="1"/>
    </xf>
    <xf numFmtId="0" fontId="4" fillId="0" borderId="50" xfId="0" applyNumberFormat="1" applyFont="1" applyFill="1" applyBorder="1" applyAlignment="1">
      <alignment horizontal="center" vertical="center" textRotation="255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50" xfId="0" applyNumberFormat="1" applyFont="1" applyFill="1" applyBorder="1" applyAlignment="1">
      <alignment horizontal="center" vertical="center" textRotation="255" wrapText="1"/>
    </xf>
    <xf numFmtId="176" fontId="43" fillId="0" borderId="14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40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4" fillId="0" borderId="51" xfId="0" applyNumberFormat="1" applyFont="1" applyFill="1" applyBorder="1" applyAlignment="1">
      <alignment horizontal="center" vertical="center" textRotation="255" wrapText="1"/>
    </xf>
    <xf numFmtId="0" fontId="13" fillId="0" borderId="53" xfId="0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textRotation="255" wrapText="1"/>
    </xf>
    <xf numFmtId="0" fontId="4" fillId="0" borderId="54" xfId="0" applyNumberFormat="1" applyFont="1" applyFill="1" applyBorder="1" applyAlignment="1">
      <alignment horizontal="center" vertical="center" textRotation="255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5" xfId="0" applyNumberFormat="1" applyFont="1" applyFill="1" applyBorder="1" applyAlignment="1">
      <alignment horizontal="center" vertical="center" textRotation="255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13" fillId="0" borderId="52" xfId="0" applyNumberFormat="1" applyFont="1" applyFill="1" applyBorder="1" applyAlignment="1">
      <alignment horizontal="center" vertical="center" textRotation="255" wrapText="1"/>
    </xf>
    <xf numFmtId="0" fontId="41" fillId="0" borderId="1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2" fillId="0" borderId="56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40" fillId="0" borderId="18" xfId="0" applyFont="1" applyFill="1" applyBorder="1" applyAlignment="1">
      <alignment horizontal="left" vertical="center" wrapText="1"/>
    </xf>
    <xf numFmtId="0" fontId="40" fillId="0" borderId="20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41" fillId="0" borderId="56" xfId="0" applyFont="1" applyFill="1" applyBorder="1" applyAlignment="1">
      <alignment horizontal="left" vertical="center" wrapText="1"/>
    </xf>
    <xf numFmtId="0" fontId="13" fillId="0" borderId="57" xfId="0" applyFont="1" applyFill="1" applyBorder="1" applyAlignment="1">
      <alignment horizontal="left" vertical="center" wrapText="1"/>
    </xf>
    <xf numFmtId="176" fontId="40" fillId="0" borderId="16" xfId="0" applyNumberFormat="1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left" vertical="center" wrapText="1"/>
    </xf>
    <xf numFmtId="0" fontId="13" fillId="0" borderId="59" xfId="0" applyFont="1" applyFill="1" applyBorder="1" applyAlignment="1">
      <alignment horizontal="left" vertical="center" wrapText="1"/>
    </xf>
    <xf numFmtId="0" fontId="13" fillId="0" borderId="6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left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0" fillId="0" borderId="50" xfId="0" applyFont="1" applyFill="1" applyBorder="1" applyAlignment="1">
      <alignment horizontal="left" vertical="center" wrapText="1"/>
    </xf>
    <xf numFmtId="0" fontId="14" fillId="0" borderId="5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1">
      <selection activeCell="E18" sqref="E18"/>
    </sheetView>
  </sheetViews>
  <sheetFormatPr defaultColWidth="9.00390625" defaultRowHeight="14.25"/>
  <cols>
    <col min="1" max="1" width="4.125" style="101" customWidth="1"/>
    <col min="2" max="2" width="5.75390625" style="102" customWidth="1"/>
    <col min="3" max="3" width="9.75390625" style="102" customWidth="1"/>
    <col min="4" max="4" width="18.75390625" style="102" customWidth="1"/>
    <col min="5" max="12" width="8.50390625" style="101" customWidth="1"/>
    <col min="13" max="13" width="86.625" style="101" customWidth="1"/>
    <col min="14" max="236" width="9.00390625" style="97" customWidth="1"/>
  </cols>
  <sheetData>
    <row r="1" spans="1:13" ht="34.5" customHeight="1">
      <c r="A1" s="135" t="s">
        <v>0</v>
      </c>
      <c r="B1" s="135"/>
      <c r="C1" s="105" t="s">
        <v>1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s="98" customFormat="1" ht="18" customHeight="1">
      <c r="A2" s="106" t="s">
        <v>2</v>
      </c>
      <c r="B2" s="136" t="s">
        <v>3</v>
      </c>
      <c r="C2" s="106"/>
      <c r="D2" s="106"/>
      <c r="E2" s="137" t="s">
        <v>4</v>
      </c>
      <c r="F2" s="138"/>
      <c r="G2" s="138"/>
      <c r="H2" s="138"/>
      <c r="I2" s="138"/>
      <c r="J2" s="138"/>
      <c r="K2" s="138"/>
      <c r="L2" s="138"/>
      <c r="M2" s="164" t="s">
        <v>5</v>
      </c>
    </row>
    <row r="3" spans="1:13" s="98" customFormat="1" ht="21" customHeight="1">
      <c r="A3" s="106"/>
      <c r="B3" s="136"/>
      <c r="C3" s="138"/>
      <c r="D3" s="138"/>
      <c r="E3" s="137">
        <v>2008</v>
      </c>
      <c r="F3" s="138">
        <v>2009</v>
      </c>
      <c r="G3" s="138">
        <v>2010</v>
      </c>
      <c r="H3" s="138">
        <v>2011</v>
      </c>
      <c r="I3" s="138">
        <v>2012</v>
      </c>
      <c r="J3" s="138">
        <v>2013</v>
      </c>
      <c r="K3" s="138">
        <v>2014</v>
      </c>
      <c r="L3" s="138">
        <v>2015</v>
      </c>
      <c r="M3" s="165"/>
    </row>
    <row r="4" spans="1:13" s="99" customFormat="1" ht="18" customHeight="1">
      <c r="A4" s="108" t="s">
        <v>6</v>
      </c>
      <c r="B4" s="139" t="s">
        <v>7</v>
      </c>
      <c r="C4" s="109" t="s">
        <v>8</v>
      </c>
      <c r="D4" s="109"/>
      <c r="E4" s="140">
        <f aca="true" t="shared" si="0" ref="E4:E19">K4*0.888</f>
        <v>86.3049198</v>
      </c>
      <c r="F4" s="140">
        <f aca="true" t="shared" si="1" ref="F4:F19">K4*0.895</f>
        <v>86.98525137499999</v>
      </c>
      <c r="G4" s="140">
        <f aca="true" t="shared" si="2" ref="G4:G19">K4*0.942</f>
        <v>91.55319194999998</v>
      </c>
      <c r="H4" s="140">
        <f aca="true" t="shared" si="3" ref="H4:H19">K4*0.977</f>
        <v>94.95484982499998</v>
      </c>
      <c r="I4" s="140">
        <f aca="true" t="shared" si="4" ref="I4:I19">K4*0.96</f>
        <v>93.30261599999999</v>
      </c>
      <c r="J4" s="140">
        <f>K4*0.993</f>
        <v>96.50989342499999</v>
      </c>
      <c r="K4" s="140">
        <f>'附件1'!G5*0.95</f>
        <v>97.19022499999998</v>
      </c>
      <c r="L4" s="140">
        <f aca="true" t="shared" si="5" ref="L4:L19">K4*0.981</f>
        <v>95.34361072499998</v>
      </c>
      <c r="M4" s="166" t="s">
        <v>9</v>
      </c>
    </row>
    <row r="5" spans="1:13" s="99" customFormat="1" ht="18" customHeight="1">
      <c r="A5" s="108"/>
      <c r="B5" s="139"/>
      <c r="C5" s="109" t="s">
        <v>10</v>
      </c>
      <c r="D5" s="109" t="s">
        <v>11</v>
      </c>
      <c r="E5" s="140">
        <f t="shared" si="0"/>
        <v>114.60305999999999</v>
      </c>
      <c r="F5" s="140">
        <f t="shared" si="1"/>
        <v>115.50646249999998</v>
      </c>
      <c r="G5" s="140">
        <f t="shared" si="2"/>
        <v>121.57216499999997</v>
      </c>
      <c r="H5" s="140">
        <f t="shared" si="3"/>
        <v>126.08917749999998</v>
      </c>
      <c r="I5" s="140">
        <f t="shared" si="4"/>
        <v>123.89519999999997</v>
      </c>
      <c r="J5" s="140">
        <f aca="true" t="shared" si="6" ref="J5:J21">K5*0.993</f>
        <v>128.15409749999998</v>
      </c>
      <c r="K5" s="140">
        <f>'附件1'!G6*0.95</f>
        <v>129.05749999999998</v>
      </c>
      <c r="L5" s="140">
        <f t="shared" si="5"/>
        <v>126.60540749999997</v>
      </c>
      <c r="M5" s="167"/>
    </row>
    <row r="6" spans="1:13" s="99" customFormat="1" ht="18" customHeight="1">
      <c r="A6" s="108"/>
      <c r="B6" s="139"/>
      <c r="C6" s="109"/>
      <c r="D6" s="109" t="s">
        <v>12</v>
      </c>
      <c r="E6" s="140">
        <f t="shared" si="0"/>
        <v>120.04229754</v>
      </c>
      <c r="F6" s="140">
        <f t="shared" si="1"/>
        <v>120.98857691250001</v>
      </c>
      <c r="G6" s="140">
        <f t="shared" si="2"/>
        <v>127.342166985</v>
      </c>
      <c r="H6" s="140">
        <f t="shared" si="3"/>
        <v>132.0735638475</v>
      </c>
      <c r="I6" s="140">
        <f t="shared" si="4"/>
        <v>129.7754568</v>
      </c>
      <c r="J6" s="140">
        <f t="shared" si="6"/>
        <v>134.23648812750002</v>
      </c>
      <c r="K6" s="140">
        <f>'附件1'!G7*0.95</f>
        <v>135.1827675</v>
      </c>
      <c r="L6" s="140">
        <f t="shared" si="5"/>
        <v>132.61429491750002</v>
      </c>
      <c r="M6" s="167"/>
    </row>
    <row r="7" spans="1:13" s="99" customFormat="1" ht="18" customHeight="1">
      <c r="A7" s="108"/>
      <c r="B7" s="139"/>
      <c r="C7" s="109"/>
      <c r="D7" s="109" t="s">
        <v>13</v>
      </c>
      <c r="E7" s="140">
        <f t="shared" si="0"/>
        <v>166.69536</v>
      </c>
      <c r="F7" s="140">
        <f t="shared" si="1"/>
        <v>168.0094</v>
      </c>
      <c r="G7" s="140">
        <f t="shared" si="2"/>
        <v>176.83223999999998</v>
      </c>
      <c r="H7" s="140">
        <f t="shared" si="3"/>
        <v>183.40243999999998</v>
      </c>
      <c r="I7" s="140">
        <f t="shared" si="4"/>
        <v>180.2112</v>
      </c>
      <c r="J7" s="140">
        <f t="shared" si="6"/>
        <v>186.40596</v>
      </c>
      <c r="K7" s="140">
        <f>'附件1'!G8*0.95</f>
        <v>187.72</v>
      </c>
      <c r="L7" s="140">
        <f t="shared" si="5"/>
        <v>184.15332</v>
      </c>
      <c r="M7" s="167"/>
    </row>
    <row r="8" spans="1:13" s="99" customFormat="1" ht="18" customHeight="1">
      <c r="A8" s="108"/>
      <c r="B8" s="141" t="s">
        <v>14</v>
      </c>
      <c r="C8" s="142" t="s">
        <v>15</v>
      </c>
      <c r="D8" s="142"/>
      <c r="E8" s="140">
        <f t="shared" si="0"/>
        <v>2178.0223396799997</v>
      </c>
      <c r="F8" s="140">
        <f t="shared" si="1"/>
        <v>2195.1914346999997</v>
      </c>
      <c r="G8" s="140">
        <f t="shared" si="2"/>
        <v>2310.4696441199994</v>
      </c>
      <c r="H8" s="140">
        <f t="shared" si="3"/>
        <v>2396.3151192199994</v>
      </c>
      <c r="I8" s="140">
        <f t="shared" si="4"/>
        <v>2354.6187455999993</v>
      </c>
      <c r="J8" s="140">
        <f t="shared" si="6"/>
        <v>2435.5587649799995</v>
      </c>
      <c r="K8" s="140">
        <f>'附件1'!G9*0.95</f>
        <v>2452.7278599999995</v>
      </c>
      <c r="L8" s="140">
        <f t="shared" si="5"/>
        <v>2406.1260306599993</v>
      </c>
      <c r="M8" s="168" t="s">
        <v>16</v>
      </c>
    </row>
    <row r="9" spans="1:13" s="99" customFormat="1" ht="18" customHeight="1">
      <c r="A9" s="108"/>
      <c r="B9" s="141"/>
      <c r="C9" s="109" t="s">
        <v>17</v>
      </c>
      <c r="D9" s="109"/>
      <c r="E9" s="140">
        <f t="shared" si="0"/>
        <v>2136.4390601399996</v>
      </c>
      <c r="F9" s="140">
        <f t="shared" si="1"/>
        <v>2153.2803590374997</v>
      </c>
      <c r="G9" s="140">
        <f t="shared" si="2"/>
        <v>2266.3576516349995</v>
      </c>
      <c r="H9" s="140">
        <f t="shared" si="3"/>
        <v>2350.5641461224996</v>
      </c>
      <c r="I9" s="140">
        <f t="shared" si="4"/>
        <v>2309.6638487999994</v>
      </c>
      <c r="J9" s="140">
        <f t="shared" si="6"/>
        <v>2389.0585436024994</v>
      </c>
      <c r="K9" s="140">
        <f>'附件1'!G10*0.95</f>
        <v>2405.8998424999995</v>
      </c>
      <c r="L9" s="140">
        <f t="shared" si="5"/>
        <v>2360.1877454924993</v>
      </c>
      <c r="M9" s="169"/>
    </row>
    <row r="10" spans="1:13" s="99" customFormat="1" ht="18" customHeight="1">
      <c r="A10" s="108"/>
      <c r="B10" s="141"/>
      <c r="C10" s="143" t="s">
        <v>18</v>
      </c>
      <c r="D10" s="143"/>
      <c r="E10" s="140">
        <f t="shared" si="0"/>
        <v>2311.4026702799997</v>
      </c>
      <c r="F10" s="140">
        <f t="shared" si="1"/>
        <v>2329.6231868249997</v>
      </c>
      <c r="G10" s="140">
        <f t="shared" si="2"/>
        <v>2451.9609407699995</v>
      </c>
      <c r="H10" s="140">
        <f t="shared" si="3"/>
        <v>2543.063523495</v>
      </c>
      <c r="I10" s="140">
        <f t="shared" si="4"/>
        <v>2498.8136975999996</v>
      </c>
      <c r="J10" s="140">
        <f t="shared" si="6"/>
        <v>2584.710418455</v>
      </c>
      <c r="K10" s="140">
        <f>'附件1'!G11*0.95</f>
        <v>2602.930935</v>
      </c>
      <c r="L10" s="140">
        <f t="shared" si="5"/>
        <v>2553.4752472349996</v>
      </c>
      <c r="M10" s="169"/>
    </row>
    <row r="11" spans="1:13" s="99" customFormat="1" ht="18" customHeight="1">
      <c r="A11" s="108"/>
      <c r="B11" s="139"/>
      <c r="C11" s="109" t="s">
        <v>19</v>
      </c>
      <c r="D11" s="109"/>
      <c r="E11" s="140">
        <f t="shared" si="0"/>
        <v>990.9373973400002</v>
      </c>
      <c r="F11" s="140">
        <f t="shared" si="1"/>
        <v>998.7488407875002</v>
      </c>
      <c r="G11" s="140">
        <f t="shared" si="2"/>
        <v>1051.197103935</v>
      </c>
      <c r="H11" s="140">
        <f t="shared" si="3"/>
        <v>1090.2543211725</v>
      </c>
      <c r="I11" s="140">
        <f t="shared" si="4"/>
        <v>1071.2836728000002</v>
      </c>
      <c r="J11" s="140">
        <f t="shared" si="6"/>
        <v>1108.1090490525</v>
      </c>
      <c r="K11" s="140">
        <f>'附件1'!G12*0.95</f>
        <v>1115.9204925000001</v>
      </c>
      <c r="L11" s="140">
        <f t="shared" si="5"/>
        <v>1094.7180031425</v>
      </c>
      <c r="M11" s="170" t="s">
        <v>20</v>
      </c>
    </row>
    <row r="12" spans="1:13" s="99" customFormat="1" ht="18" customHeight="1">
      <c r="A12" s="108"/>
      <c r="B12" s="144" t="s">
        <v>21</v>
      </c>
      <c r="C12" s="142" t="s">
        <v>22</v>
      </c>
      <c r="D12" s="142" t="s">
        <v>23</v>
      </c>
      <c r="E12" s="140">
        <f t="shared" si="0"/>
        <v>1593.5026555799998</v>
      </c>
      <c r="F12" s="140">
        <f t="shared" si="1"/>
        <v>1606.0640503874997</v>
      </c>
      <c r="G12" s="140">
        <f t="shared" si="2"/>
        <v>1690.4048440949996</v>
      </c>
      <c r="H12" s="140">
        <f t="shared" si="3"/>
        <v>1753.2118181324997</v>
      </c>
      <c r="I12" s="140">
        <f t="shared" si="4"/>
        <v>1722.7055735999995</v>
      </c>
      <c r="J12" s="140">
        <f t="shared" si="6"/>
        <v>1781.9235776924997</v>
      </c>
      <c r="K12" s="140">
        <f>'附件1'!G13*0.95</f>
        <v>1794.4849724999997</v>
      </c>
      <c r="L12" s="140">
        <f t="shared" si="5"/>
        <v>1760.3897580224996</v>
      </c>
      <c r="M12" s="171" t="s">
        <v>24</v>
      </c>
    </row>
    <row r="13" spans="1:13" s="99" customFormat="1" ht="18" customHeight="1">
      <c r="A13" s="108"/>
      <c r="B13" s="144"/>
      <c r="C13" s="109"/>
      <c r="D13" s="109" t="s">
        <v>25</v>
      </c>
      <c r="E13" s="140">
        <f t="shared" si="0"/>
        <v>1796.7115121999998</v>
      </c>
      <c r="F13" s="140">
        <f t="shared" si="1"/>
        <v>1810.8747786249999</v>
      </c>
      <c r="G13" s="140">
        <f t="shared" si="2"/>
        <v>1905.9709960499997</v>
      </c>
      <c r="H13" s="140">
        <f t="shared" si="3"/>
        <v>1976.7873281749999</v>
      </c>
      <c r="I13" s="140">
        <f t="shared" si="4"/>
        <v>1942.3908239999998</v>
      </c>
      <c r="J13" s="140">
        <f t="shared" si="6"/>
        <v>2009.1605085749998</v>
      </c>
      <c r="K13" s="140">
        <f>'附件1'!G14*0.95</f>
        <v>2023.3237749999998</v>
      </c>
      <c r="L13" s="140">
        <f t="shared" si="5"/>
        <v>1984.8806232749998</v>
      </c>
      <c r="M13" s="172"/>
    </row>
    <row r="14" spans="1:13" s="99" customFormat="1" ht="18" customHeight="1">
      <c r="A14" s="108"/>
      <c r="B14" s="144"/>
      <c r="C14" s="109" t="s">
        <v>26</v>
      </c>
      <c r="D14" s="109"/>
      <c r="E14" s="140">
        <f t="shared" si="0"/>
        <v>1735.5134781599997</v>
      </c>
      <c r="F14" s="140">
        <f t="shared" si="1"/>
        <v>1749.1943276499999</v>
      </c>
      <c r="G14" s="140">
        <f t="shared" si="2"/>
        <v>1841.0514599399996</v>
      </c>
      <c r="H14" s="140">
        <f t="shared" si="3"/>
        <v>1909.4557073899998</v>
      </c>
      <c r="I14" s="140">
        <f t="shared" si="4"/>
        <v>1876.2307871999997</v>
      </c>
      <c r="J14" s="140">
        <f t="shared" si="6"/>
        <v>1940.7262205099998</v>
      </c>
      <c r="K14" s="140">
        <f>'附件1'!G15*0.95</f>
        <v>1954.4070699999997</v>
      </c>
      <c r="L14" s="140">
        <f t="shared" si="5"/>
        <v>1917.2733356699998</v>
      </c>
      <c r="M14" s="172"/>
    </row>
    <row r="15" spans="1:13" s="99" customFormat="1" ht="18" customHeight="1">
      <c r="A15" s="108"/>
      <c r="B15" s="144"/>
      <c r="C15" s="109" t="s">
        <v>27</v>
      </c>
      <c r="D15" s="109"/>
      <c r="E15" s="140">
        <f t="shared" si="0"/>
        <v>1550.3501956799998</v>
      </c>
      <c r="F15" s="140">
        <f t="shared" si="1"/>
        <v>1562.5714246999999</v>
      </c>
      <c r="G15" s="140">
        <f t="shared" si="2"/>
        <v>1644.6282481199996</v>
      </c>
      <c r="H15" s="140">
        <f t="shared" si="3"/>
        <v>1705.7343932199997</v>
      </c>
      <c r="I15" s="140">
        <f t="shared" si="4"/>
        <v>1676.0542655999998</v>
      </c>
      <c r="J15" s="140">
        <f t="shared" si="6"/>
        <v>1733.6686309799998</v>
      </c>
      <c r="K15" s="140">
        <f>'附件1'!G16*0.95</f>
        <v>1745.8898599999998</v>
      </c>
      <c r="L15" s="140">
        <f t="shared" si="5"/>
        <v>1712.7179526599998</v>
      </c>
      <c r="M15" s="172"/>
    </row>
    <row r="16" spans="1:13" s="99" customFormat="1" ht="18" customHeight="1">
      <c r="A16" s="108"/>
      <c r="B16" s="144"/>
      <c r="C16" s="109" t="s">
        <v>28</v>
      </c>
      <c r="D16" s="109" t="s">
        <v>29</v>
      </c>
      <c r="E16" s="140">
        <f t="shared" si="0"/>
        <v>1294.5737969999998</v>
      </c>
      <c r="F16" s="140">
        <f t="shared" si="1"/>
        <v>1304.7787706249997</v>
      </c>
      <c r="G16" s="140">
        <f t="shared" si="2"/>
        <v>1373.2978792499996</v>
      </c>
      <c r="H16" s="140">
        <f t="shared" si="3"/>
        <v>1424.3227473749996</v>
      </c>
      <c r="I16" s="140">
        <f t="shared" si="4"/>
        <v>1399.5392399999996</v>
      </c>
      <c r="J16" s="140">
        <f t="shared" si="6"/>
        <v>1447.6484013749996</v>
      </c>
      <c r="K16" s="140">
        <f>'附件1'!G17*0.95</f>
        <v>1457.8533749999997</v>
      </c>
      <c r="L16" s="140">
        <f t="shared" si="5"/>
        <v>1430.1541608749997</v>
      </c>
      <c r="M16" s="172"/>
    </row>
    <row r="17" spans="1:13" s="99" customFormat="1" ht="18" customHeight="1">
      <c r="A17" s="108"/>
      <c r="B17" s="144"/>
      <c r="C17" s="109"/>
      <c r="D17" s="109" t="s">
        <v>30</v>
      </c>
      <c r="E17" s="145">
        <f t="shared" si="0"/>
        <v>1330.9630895483995</v>
      </c>
      <c r="F17" s="145">
        <f t="shared" si="1"/>
        <v>1341.4549157047495</v>
      </c>
      <c r="G17" s="145">
        <f t="shared" si="2"/>
        <v>1411.9000341830995</v>
      </c>
      <c r="H17" s="145">
        <f t="shared" si="3"/>
        <v>1464.3591649648495</v>
      </c>
      <c r="I17" s="145">
        <f t="shared" si="4"/>
        <v>1438.8790157279996</v>
      </c>
      <c r="J17" s="145">
        <f t="shared" si="6"/>
        <v>1488.3404818936494</v>
      </c>
      <c r="K17" s="145">
        <f>'附件1'!G18*0.95</f>
        <v>1498.8323080499995</v>
      </c>
      <c r="L17" s="145">
        <f t="shared" si="5"/>
        <v>1470.3544941970495</v>
      </c>
      <c r="M17" s="172"/>
    </row>
    <row r="18" spans="1:13" s="99" customFormat="1" ht="18" customHeight="1">
      <c r="A18" s="108"/>
      <c r="B18" s="144"/>
      <c r="C18" s="109"/>
      <c r="D18" s="109" t="s">
        <v>31</v>
      </c>
      <c r="E18" s="145">
        <f t="shared" si="0"/>
        <v>1371.7068575957999</v>
      </c>
      <c r="F18" s="145">
        <f t="shared" si="1"/>
        <v>1382.5198621038749</v>
      </c>
      <c r="G18" s="145">
        <f t="shared" si="2"/>
        <v>1455.1214638009496</v>
      </c>
      <c r="H18" s="145">
        <f t="shared" si="3"/>
        <v>1509.1864863413248</v>
      </c>
      <c r="I18" s="145">
        <f t="shared" si="4"/>
        <v>1482.9263325359998</v>
      </c>
      <c r="J18" s="145">
        <f t="shared" si="6"/>
        <v>1533.9019252169248</v>
      </c>
      <c r="K18" s="145">
        <f>'附件1'!G19*0.95</f>
        <v>1544.7149297249998</v>
      </c>
      <c r="L18" s="145">
        <f t="shared" si="5"/>
        <v>1515.3653460602247</v>
      </c>
      <c r="M18" s="172"/>
    </row>
    <row r="19" spans="1:13" s="99" customFormat="1" ht="18" customHeight="1">
      <c r="A19" s="108"/>
      <c r="B19" s="144"/>
      <c r="C19" s="109"/>
      <c r="D19" s="109" t="s">
        <v>32</v>
      </c>
      <c r="E19" s="146">
        <f t="shared" si="0"/>
        <v>1395.7859302200002</v>
      </c>
      <c r="F19" s="146">
        <f t="shared" si="1"/>
        <v>1406.7887472375</v>
      </c>
      <c r="G19" s="146">
        <f t="shared" si="2"/>
        <v>1480.664804355</v>
      </c>
      <c r="H19" s="146">
        <f t="shared" si="3"/>
        <v>1535.6788894425001</v>
      </c>
      <c r="I19" s="146">
        <f t="shared" si="4"/>
        <v>1508.9577624</v>
      </c>
      <c r="J19" s="146">
        <f t="shared" si="6"/>
        <v>1560.8281854825</v>
      </c>
      <c r="K19" s="146">
        <f>'附件1'!G20*0.95</f>
        <v>1571.8310025</v>
      </c>
      <c r="L19" s="146">
        <f t="shared" si="5"/>
        <v>1541.9662134525001</v>
      </c>
      <c r="M19" s="172"/>
    </row>
    <row r="20" spans="1:13" s="99" customFormat="1" ht="18" customHeight="1">
      <c r="A20" s="108"/>
      <c r="B20" s="144"/>
      <c r="C20" s="109"/>
      <c r="D20" s="116" t="s">
        <v>33</v>
      </c>
      <c r="E20" s="145">
        <f aca="true" t="shared" si="7" ref="E19:E38">K20*0.888</f>
        <v>1496.2762404743999</v>
      </c>
      <c r="F20" s="145">
        <f aca="true" t="shared" si="8" ref="F19:F38">K20*0.895</f>
        <v>1508.0712108384998</v>
      </c>
      <c r="G20" s="145">
        <f aca="true" t="shared" si="9" ref="G19:G38">K20*0.942</f>
        <v>1587.2660118545998</v>
      </c>
      <c r="H20" s="145">
        <f aca="true" t="shared" si="10" ref="H19:H38">K20*0.977</f>
        <v>1646.2408636750997</v>
      </c>
      <c r="I20" s="145">
        <f aca="true" t="shared" si="11" ref="I19:I38">K20*0.96</f>
        <v>1617.5959356479998</v>
      </c>
      <c r="J20" s="145">
        <f aca="true" t="shared" si="12" ref="J19:J22">K20*0.993</f>
        <v>1673.2007959358998</v>
      </c>
      <c r="K20" s="145">
        <f>'附件1'!G21*0.95</f>
        <v>1684.9957662999998</v>
      </c>
      <c r="L20" s="145">
        <f aca="true" t="shared" si="13" ref="L19:L38">K20*0.981</f>
        <v>1652.9808467402997</v>
      </c>
      <c r="M20" s="172"/>
    </row>
    <row r="21" spans="1:13" s="99" customFormat="1" ht="18" customHeight="1">
      <c r="A21" s="108"/>
      <c r="B21" s="144"/>
      <c r="C21" s="109"/>
      <c r="D21" s="116" t="s">
        <v>34</v>
      </c>
      <c r="E21" s="140">
        <f t="shared" si="7"/>
        <v>1635.8705252999998</v>
      </c>
      <c r="F21" s="140">
        <f t="shared" si="8"/>
        <v>1648.7659010624998</v>
      </c>
      <c r="G21" s="140">
        <f t="shared" si="9"/>
        <v>1735.3491383249996</v>
      </c>
      <c r="H21" s="140">
        <f t="shared" si="10"/>
        <v>1799.8260171374998</v>
      </c>
      <c r="I21" s="140">
        <f t="shared" si="11"/>
        <v>1768.5086759999997</v>
      </c>
      <c r="J21" s="140">
        <f t="shared" si="12"/>
        <v>1829.3011617374998</v>
      </c>
      <c r="K21" s="140">
        <f>'附件1'!G22*0.95</f>
        <v>1842.1965374999997</v>
      </c>
      <c r="L21" s="140">
        <f t="shared" si="13"/>
        <v>1807.1948032874998</v>
      </c>
      <c r="M21" s="172"/>
    </row>
    <row r="22" spans="1:13" s="99" customFormat="1" ht="18" customHeight="1">
      <c r="A22" s="108"/>
      <c r="B22" s="144"/>
      <c r="C22" s="109" t="s">
        <v>35</v>
      </c>
      <c r="D22" s="109" t="s">
        <v>29</v>
      </c>
      <c r="E22" s="140">
        <f t="shared" si="7"/>
        <v>1640.5780663799999</v>
      </c>
      <c r="F22" s="140">
        <f t="shared" si="8"/>
        <v>1653.5105511374998</v>
      </c>
      <c r="G22" s="140">
        <f t="shared" si="9"/>
        <v>1740.3429487949998</v>
      </c>
      <c r="H22" s="140">
        <f t="shared" si="10"/>
        <v>1805.0053725824998</v>
      </c>
      <c r="I22" s="140">
        <f t="shared" si="11"/>
        <v>1773.5979095999996</v>
      </c>
      <c r="J22" s="140">
        <f t="shared" si="12"/>
        <v>1834.5653377424997</v>
      </c>
      <c r="K22" s="140">
        <f>'附件1'!G23*0.95</f>
        <v>1847.4978224999998</v>
      </c>
      <c r="L22" s="140">
        <f t="shared" si="13"/>
        <v>1812.3953638724997</v>
      </c>
      <c r="M22" s="173" t="s">
        <v>36</v>
      </c>
    </row>
    <row r="23" spans="1:13" s="99" customFormat="1" ht="18" customHeight="1">
      <c r="A23" s="108"/>
      <c r="B23" s="144"/>
      <c r="C23" s="109"/>
      <c r="D23" s="109" t="s">
        <v>37</v>
      </c>
      <c r="E23" s="145">
        <f t="shared" si="7"/>
        <v>1402.023422151</v>
      </c>
      <c r="F23" s="145">
        <f t="shared" si="8"/>
        <v>1413.075408586875</v>
      </c>
      <c r="G23" s="145">
        <f t="shared" si="9"/>
        <v>1487.2816032277499</v>
      </c>
      <c r="H23" s="145">
        <f t="shared" si="10"/>
        <v>1542.541535407125</v>
      </c>
      <c r="I23" s="145">
        <f t="shared" si="11"/>
        <v>1515.7009969199999</v>
      </c>
      <c r="J23" s="145">
        <f aca="true" t="shared" si="14" ref="J23:J27">K23*0.993</f>
        <v>1567.8032186891248</v>
      </c>
      <c r="K23" s="145">
        <f>'附件1'!G24*0.95</f>
        <v>1578.8552051249999</v>
      </c>
      <c r="L23" s="145">
        <f t="shared" si="13"/>
        <v>1548.8569562276248</v>
      </c>
      <c r="M23" s="174"/>
    </row>
    <row r="24" spans="1:13" s="99" customFormat="1" ht="18" customHeight="1">
      <c r="A24" s="108"/>
      <c r="B24" s="144"/>
      <c r="C24" s="109"/>
      <c r="D24" s="109" t="s">
        <v>38</v>
      </c>
      <c r="E24" s="145">
        <f t="shared" si="7"/>
        <v>1458.6708331469997</v>
      </c>
      <c r="F24" s="145">
        <f t="shared" si="8"/>
        <v>1470.1693644893749</v>
      </c>
      <c r="G24" s="145">
        <f t="shared" si="9"/>
        <v>1547.3737892167496</v>
      </c>
      <c r="H24" s="145">
        <f t="shared" si="10"/>
        <v>1604.8664459286247</v>
      </c>
      <c r="I24" s="145">
        <f t="shared" si="11"/>
        <v>1576.9414412399997</v>
      </c>
      <c r="J24" s="145">
        <f t="shared" si="14"/>
        <v>1631.1488032826248</v>
      </c>
      <c r="K24" s="145">
        <f>'附件1'!G25*0.95</f>
        <v>1642.6473346249998</v>
      </c>
      <c r="L24" s="145">
        <f t="shared" si="13"/>
        <v>1611.4370352671247</v>
      </c>
      <c r="M24" s="174"/>
    </row>
    <row r="25" spans="1:13" s="99" customFormat="1" ht="18" customHeight="1">
      <c r="A25" s="108"/>
      <c r="B25" s="144"/>
      <c r="C25" s="109"/>
      <c r="D25" s="147" t="s">
        <v>39</v>
      </c>
      <c r="E25" s="145">
        <f t="shared" si="7"/>
        <v>1499.3518339799998</v>
      </c>
      <c r="F25" s="145">
        <f t="shared" si="8"/>
        <v>1511.1710488874999</v>
      </c>
      <c r="G25" s="145">
        <f t="shared" si="9"/>
        <v>1590.5286346949997</v>
      </c>
      <c r="H25" s="145">
        <f t="shared" si="10"/>
        <v>1649.6247092324998</v>
      </c>
      <c r="I25" s="145">
        <f t="shared" si="11"/>
        <v>1620.9209015999998</v>
      </c>
      <c r="J25" s="145">
        <f t="shared" si="14"/>
        <v>1676.6400575924997</v>
      </c>
      <c r="K25" s="145">
        <f>'附件1'!G26*0.95</f>
        <v>1688.4592724999998</v>
      </c>
      <c r="L25" s="145">
        <f t="shared" si="13"/>
        <v>1656.3785463224997</v>
      </c>
      <c r="M25" s="174"/>
    </row>
    <row r="26" spans="1:13" s="99" customFormat="1" ht="18" customHeight="1">
      <c r="A26" s="108"/>
      <c r="B26" s="144"/>
      <c r="C26" s="109"/>
      <c r="D26" s="116" t="s">
        <v>34</v>
      </c>
      <c r="E26" s="140">
        <f t="shared" si="7"/>
        <v>1639.0088860199999</v>
      </c>
      <c r="F26" s="140">
        <f t="shared" si="8"/>
        <v>1651.9290011125</v>
      </c>
      <c r="G26" s="140">
        <f t="shared" si="9"/>
        <v>1738.6783453049998</v>
      </c>
      <c r="H26" s="140">
        <f t="shared" si="10"/>
        <v>1803.2789207674998</v>
      </c>
      <c r="I26" s="140">
        <f t="shared" si="11"/>
        <v>1771.9014983999998</v>
      </c>
      <c r="J26" s="140">
        <f t="shared" si="14"/>
        <v>1832.8106124074998</v>
      </c>
      <c r="K26" s="140">
        <f>'附件1'!G27*0.95</f>
        <v>1845.7307274999998</v>
      </c>
      <c r="L26" s="140">
        <f t="shared" si="13"/>
        <v>1810.6618436774997</v>
      </c>
      <c r="M26" s="174"/>
    </row>
    <row r="27" spans="1:13" s="99" customFormat="1" ht="63.75" customHeight="1">
      <c r="A27" s="108"/>
      <c r="B27" s="141" t="s">
        <v>40</v>
      </c>
      <c r="C27" s="148" t="s">
        <v>41</v>
      </c>
      <c r="D27" s="149"/>
      <c r="E27" s="140">
        <f t="shared" si="7"/>
        <v>710.4</v>
      </c>
      <c r="F27" s="140">
        <f t="shared" si="8"/>
        <v>716</v>
      </c>
      <c r="G27" s="140">
        <f t="shared" si="9"/>
        <v>753.5999999999999</v>
      </c>
      <c r="H27" s="140">
        <f t="shared" si="10"/>
        <v>781.6</v>
      </c>
      <c r="I27" s="140">
        <f t="shared" si="11"/>
        <v>768</v>
      </c>
      <c r="J27" s="140">
        <f t="shared" si="14"/>
        <v>794.4</v>
      </c>
      <c r="K27" s="175">
        <v>800</v>
      </c>
      <c r="L27" s="140">
        <f t="shared" si="13"/>
        <v>784.8</v>
      </c>
      <c r="M27" s="132" t="s">
        <v>42</v>
      </c>
    </row>
    <row r="28" spans="1:13" s="99" customFormat="1" ht="18" customHeight="1">
      <c r="A28" s="108"/>
      <c r="B28" s="141"/>
      <c r="C28" s="150" t="s">
        <v>43</v>
      </c>
      <c r="D28" s="151" t="s">
        <v>44</v>
      </c>
      <c r="E28" s="140">
        <f t="shared" si="7"/>
        <v>394.64886054</v>
      </c>
      <c r="F28" s="140">
        <f t="shared" si="8"/>
        <v>397.7598312875</v>
      </c>
      <c r="G28" s="140">
        <f t="shared" si="9"/>
        <v>418.647777735</v>
      </c>
      <c r="H28" s="140">
        <f t="shared" si="10"/>
        <v>434.2026314725</v>
      </c>
      <c r="I28" s="140">
        <f t="shared" si="11"/>
        <v>426.6474168</v>
      </c>
      <c r="J28" s="140">
        <f aca="true" t="shared" si="15" ref="J28:J38">K28*0.993</f>
        <v>441.3134217525</v>
      </c>
      <c r="K28" s="140">
        <f>'附件1'!G29*0.95</f>
        <v>444.4243925</v>
      </c>
      <c r="L28" s="140">
        <f t="shared" si="13"/>
        <v>435.9803290425</v>
      </c>
      <c r="M28" s="176" t="s">
        <v>45</v>
      </c>
    </row>
    <row r="29" spans="1:13" s="99" customFormat="1" ht="18" customHeight="1">
      <c r="A29" s="108"/>
      <c r="B29" s="152"/>
      <c r="C29" s="153"/>
      <c r="D29" s="143" t="s">
        <v>46</v>
      </c>
      <c r="E29" s="140">
        <f t="shared" si="7"/>
        <v>674.7475548</v>
      </c>
      <c r="F29" s="140">
        <f t="shared" si="8"/>
        <v>680.0665107499999</v>
      </c>
      <c r="G29" s="140">
        <f t="shared" si="9"/>
        <v>715.7795006999999</v>
      </c>
      <c r="H29" s="140">
        <f t="shared" si="10"/>
        <v>742.3742804499999</v>
      </c>
      <c r="I29" s="140">
        <f t="shared" si="11"/>
        <v>729.4568159999999</v>
      </c>
      <c r="J29" s="140">
        <f t="shared" si="15"/>
        <v>754.5318940499999</v>
      </c>
      <c r="K29" s="140">
        <f>'附件1'!G30*0.95</f>
        <v>759.8508499999999</v>
      </c>
      <c r="L29" s="140">
        <f t="shared" si="13"/>
        <v>745.4136838499999</v>
      </c>
      <c r="M29" s="177"/>
    </row>
    <row r="30" spans="1:13" s="99" customFormat="1" ht="21.75" customHeight="1">
      <c r="A30" s="154"/>
      <c r="B30" s="119" t="s">
        <v>47</v>
      </c>
      <c r="C30" s="119"/>
      <c r="D30" s="119"/>
      <c r="E30" s="140">
        <f t="shared" si="7"/>
        <v>3530.6558099999997</v>
      </c>
      <c r="F30" s="140">
        <f t="shared" si="8"/>
        <v>3558.4875562499997</v>
      </c>
      <c r="G30" s="140">
        <f t="shared" si="9"/>
        <v>3745.3578524999994</v>
      </c>
      <c r="H30" s="140">
        <f t="shared" si="10"/>
        <v>3884.5165837499994</v>
      </c>
      <c r="I30" s="140">
        <f t="shared" si="11"/>
        <v>3816.925199999999</v>
      </c>
      <c r="J30" s="140">
        <f t="shared" si="15"/>
        <v>3948.1320037499995</v>
      </c>
      <c r="K30" s="140">
        <f>'附件1'!G31*0.95</f>
        <v>3975.9637499999994</v>
      </c>
      <c r="L30" s="140">
        <f t="shared" si="13"/>
        <v>3900.4204387499994</v>
      </c>
      <c r="M30" s="178" t="s">
        <v>48</v>
      </c>
    </row>
    <row r="31" spans="1:13" s="99" customFormat="1" ht="18.75" customHeight="1">
      <c r="A31" s="108" t="s">
        <v>49</v>
      </c>
      <c r="B31" s="155" t="s">
        <v>50</v>
      </c>
      <c r="C31" s="156" t="s">
        <v>51</v>
      </c>
      <c r="D31" s="157" t="s">
        <v>52</v>
      </c>
      <c r="E31" s="140">
        <f t="shared" si="7"/>
        <v>1349.4951096</v>
      </c>
      <c r="F31" s="140">
        <f t="shared" si="8"/>
        <v>1360.1330214999998</v>
      </c>
      <c r="G31" s="140">
        <f t="shared" si="9"/>
        <v>1431.5590013999997</v>
      </c>
      <c r="H31" s="140">
        <f t="shared" si="10"/>
        <v>1484.7485608999998</v>
      </c>
      <c r="I31" s="140">
        <f t="shared" si="11"/>
        <v>1458.9136319999998</v>
      </c>
      <c r="J31" s="140">
        <f t="shared" si="15"/>
        <v>1509.0637880999998</v>
      </c>
      <c r="K31" s="140">
        <f>'附件1'!G32*0.95</f>
        <v>1519.7016999999998</v>
      </c>
      <c r="L31" s="140">
        <f t="shared" si="13"/>
        <v>1490.8273676999997</v>
      </c>
      <c r="M31" s="179" t="s">
        <v>53</v>
      </c>
    </row>
    <row r="32" spans="1:13" s="99" customFormat="1" ht="18.75" customHeight="1">
      <c r="A32" s="108"/>
      <c r="B32" s="158"/>
      <c r="C32" s="157"/>
      <c r="D32" s="157" t="s">
        <v>54</v>
      </c>
      <c r="E32" s="140">
        <f t="shared" si="7"/>
        <v>1014.47510274</v>
      </c>
      <c r="F32" s="140">
        <f t="shared" si="8"/>
        <v>1022.4720911625</v>
      </c>
      <c r="G32" s="140">
        <f t="shared" si="9"/>
        <v>1076.166156285</v>
      </c>
      <c r="H32" s="140">
        <f t="shared" si="10"/>
        <v>1116.1510983975</v>
      </c>
      <c r="I32" s="140">
        <f t="shared" si="11"/>
        <v>1096.7298408</v>
      </c>
      <c r="J32" s="140">
        <f t="shared" si="15"/>
        <v>1134.4299290775</v>
      </c>
      <c r="K32" s="140">
        <f>'附件1'!G33*0.95</f>
        <v>1142.4269175</v>
      </c>
      <c r="L32" s="140">
        <f t="shared" si="13"/>
        <v>1120.7208060675</v>
      </c>
      <c r="M32" s="180"/>
    </row>
    <row r="33" spans="1:13" s="99" customFormat="1" ht="18.75" customHeight="1">
      <c r="A33" s="108"/>
      <c r="B33" s="139"/>
      <c r="C33" s="120" t="s">
        <v>55</v>
      </c>
      <c r="D33" s="120"/>
      <c r="E33" s="140">
        <f t="shared" si="7"/>
        <v>302.85180948</v>
      </c>
      <c r="F33" s="140">
        <f t="shared" si="8"/>
        <v>305.239154825</v>
      </c>
      <c r="G33" s="140">
        <f t="shared" si="9"/>
        <v>321.26847356999997</v>
      </c>
      <c r="H33" s="140">
        <f t="shared" si="10"/>
        <v>333.205200295</v>
      </c>
      <c r="I33" s="140">
        <f t="shared" si="11"/>
        <v>327.4073616</v>
      </c>
      <c r="J33" s="140">
        <f t="shared" si="15"/>
        <v>338.66198965499996</v>
      </c>
      <c r="K33" s="140">
        <f>'附件1'!G34*0.95</f>
        <v>341.049335</v>
      </c>
      <c r="L33" s="140">
        <f t="shared" si="13"/>
        <v>334.569397635</v>
      </c>
      <c r="M33" s="180"/>
    </row>
    <row r="34" spans="1:13" s="99" customFormat="1" ht="18.75" customHeight="1">
      <c r="A34" s="108"/>
      <c r="B34" s="139"/>
      <c r="C34" s="116" t="s">
        <v>56</v>
      </c>
      <c r="D34" s="116"/>
      <c r="E34" s="140">
        <f t="shared" si="7"/>
        <v>1255.3442879999998</v>
      </c>
      <c r="F34" s="140">
        <f t="shared" si="8"/>
        <v>1265.2400199999997</v>
      </c>
      <c r="G34" s="140">
        <f t="shared" si="9"/>
        <v>1331.6827919999996</v>
      </c>
      <c r="H34" s="140">
        <f t="shared" si="10"/>
        <v>1381.1614519999996</v>
      </c>
      <c r="I34" s="140">
        <f t="shared" si="11"/>
        <v>1357.1289599999996</v>
      </c>
      <c r="J34" s="140">
        <f t="shared" si="15"/>
        <v>1403.7802679999998</v>
      </c>
      <c r="K34" s="140">
        <f>'附件1'!G35*0.95</f>
        <v>1413.6759999999997</v>
      </c>
      <c r="L34" s="140">
        <f t="shared" si="13"/>
        <v>1386.8161559999996</v>
      </c>
      <c r="M34" s="181"/>
    </row>
    <row r="35" spans="1:13" s="99" customFormat="1" ht="27" customHeight="1">
      <c r="A35" s="108"/>
      <c r="B35" s="139"/>
      <c r="C35" s="159" t="s">
        <v>57</v>
      </c>
      <c r="D35" s="160"/>
      <c r="E35" s="140">
        <f t="shared" si="7"/>
        <v>79.92</v>
      </c>
      <c r="F35" s="140">
        <f t="shared" si="8"/>
        <v>80.55</v>
      </c>
      <c r="G35" s="140">
        <f t="shared" si="9"/>
        <v>84.78</v>
      </c>
      <c r="H35" s="140">
        <f t="shared" si="10"/>
        <v>87.92999999999999</v>
      </c>
      <c r="I35" s="140">
        <f t="shared" si="11"/>
        <v>86.39999999999999</v>
      </c>
      <c r="J35" s="140">
        <f t="shared" si="15"/>
        <v>89.37</v>
      </c>
      <c r="K35" s="182">
        <v>90</v>
      </c>
      <c r="L35" s="140">
        <f t="shared" si="13"/>
        <v>88.28999999999999</v>
      </c>
      <c r="M35" s="183" t="s">
        <v>58</v>
      </c>
    </row>
    <row r="36" spans="1:13" s="99" customFormat="1" ht="19.5" customHeight="1">
      <c r="A36" s="108"/>
      <c r="B36" s="161" t="s">
        <v>59</v>
      </c>
      <c r="C36" s="162" t="s">
        <v>60</v>
      </c>
      <c r="D36" s="109" t="s">
        <v>61</v>
      </c>
      <c r="E36" s="140">
        <f t="shared" si="7"/>
        <v>476.24623926</v>
      </c>
      <c r="F36" s="140">
        <f t="shared" si="8"/>
        <v>480.00043258750003</v>
      </c>
      <c r="G36" s="140">
        <f t="shared" si="9"/>
        <v>505.207159215</v>
      </c>
      <c r="H36" s="140">
        <f t="shared" si="10"/>
        <v>523.9781258524999</v>
      </c>
      <c r="I36" s="140">
        <f t="shared" si="11"/>
        <v>514.8607992</v>
      </c>
      <c r="J36" s="140">
        <f t="shared" si="15"/>
        <v>532.5591391725</v>
      </c>
      <c r="K36" s="140">
        <f>'附件1'!G37*0.95</f>
        <v>536.3133325</v>
      </c>
      <c r="L36" s="140">
        <f t="shared" si="13"/>
        <v>526.1233791825</v>
      </c>
      <c r="M36" s="184" t="s">
        <v>62</v>
      </c>
    </row>
    <row r="37" spans="1:13" s="99" customFormat="1" ht="19.5" customHeight="1">
      <c r="A37" s="108"/>
      <c r="B37" s="161"/>
      <c r="C37" s="109"/>
      <c r="D37" s="109" t="s">
        <v>63</v>
      </c>
      <c r="E37" s="140">
        <f t="shared" si="7"/>
        <v>1500.13642416</v>
      </c>
      <c r="F37" s="140">
        <f t="shared" si="8"/>
        <v>1511.9618239</v>
      </c>
      <c r="G37" s="140">
        <f t="shared" si="9"/>
        <v>1591.3609364399997</v>
      </c>
      <c r="H37" s="140">
        <f t="shared" si="10"/>
        <v>1650.4879351399998</v>
      </c>
      <c r="I37" s="140">
        <f t="shared" si="11"/>
        <v>1621.7691071999998</v>
      </c>
      <c r="J37" s="140">
        <f t="shared" si="15"/>
        <v>1677.5174202599999</v>
      </c>
      <c r="K37" s="140">
        <f>'附件1'!G38*0.95</f>
        <v>1689.3428199999998</v>
      </c>
      <c r="L37" s="140">
        <f t="shared" si="13"/>
        <v>1657.24530642</v>
      </c>
      <c r="M37" s="184"/>
    </row>
    <row r="38" spans="1:13" s="99" customFormat="1" ht="19.5" customHeight="1">
      <c r="A38" s="108"/>
      <c r="B38" s="161"/>
      <c r="C38" s="119" t="s">
        <v>64</v>
      </c>
      <c r="D38" s="119"/>
      <c r="E38" s="140">
        <f t="shared" si="7"/>
        <v>17.26098396</v>
      </c>
      <c r="F38" s="140">
        <f t="shared" si="8"/>
        <v>17.397050274999998</v>
      </c>
      <c r="G38" s="140">
        <f t="shared" si="9"/>
        <v>18.310638389999998</v>
      </c>
      <c r="H38" s="140">
        <f t="shared" si="10"/>
        <v>18.990969964999998</v>
      </c>
      <c r="I38" s="140">
        <f t="shared" si="11"/>
        <v>18.660523199999997</v>
      </c>
      <c r="J38" s="140">
        <f t="shared" si="15"/>
        <v>19.301978684999998</v>
      </c>
      <c r="K38" s="140">
        <f>'附件1'!G39*0.95</f>
        <v>19.438045</v>
      </c>
      <c r="L38" s="140">
        <f t="shared" si="13"/>
        <v>19.068722145</v>
      </c>
      <c r="M38" s="185" t="s">
        <v>65</v>
      </c>
    </row>
    <row r="41" spans="5:11" ht="20.25">
      <c r="E41" s="163"/>
      <c r="F41" s="163"/>
      <c r="G41" s="163"/>
      <c r="H41" s="163"/>
      <c r="I41" s="163"/>
      <c r="J41" s="163"/>
      <c r="K41" s="163"/>
    </row>
  </sheetData>
  <sheetProtection/>
  <mergeCells count="41">
    <mergeCell ref="A1:B1"/>
    <mergeCell ref="C1:M1"/>
    <mergeCell ref="E2:L2"/>
    <mergeCell ref="C4:D4"/>
    <mergeCell ref="C8:D8"/>
    <mergeCell ref="C9:D9"/>
    <mergeCell ref="C10:D10"/>
    <mergeCell ref="C11:D11"/>
    <mergeCell ref="C14:D14"/>
    <mergeCell ref="C15:D15"/>
    <mergeCell ref="C27:D27"/>
    <mergeCell ref="B30:D30"/>
    <mergeCell ref="C33:D33"/>
    <mergeCell ref="C34:D34"/>
    <mergeCell ref="C35:D35"/>
    <mergeCell ref="C38:D38"/>
    <mergeCell ref="A2:A3"/>
    <mergeCell ref="A4:A30"/>
    <mergeCell ref="A31:A38"/>
    <mergeCell ref="B4:B7"/>
    <mergeCell ref="B8:B11"/>
    <mergeCell ref="B12:B26"/>
    <mergeCell ref="B27:B29"/>
    <mergeCell ref="B31:B35"/>
    <mergeCell ref="B36:B38"/>
    <mergeCell ref="C5:C7"/>
    <mergeCell ref="C12:C13"/>
    <mergeCell ref="C16:C21"/>
    <mergeCell ref="C22:C26"/>
    <mergeCell ref="C28:C29"/>
    <mergeCell ref="C31:C32"/>
    <mergeCell ref="C36:C37"/>
    <mergeCell ref="M2:M3"/>
    <mergeCell ref="M4:M7"/>
    <mergeCell ref="M8:M10"/>
    <mergeCell ref="M12:M21"/>
    <mergeCell ref="M22:M26"/>
    <mergeCell ref="M28:M29"/>
    <mergeCell ref="M31:M34"/>
    <mergeCell ref="M36:M37"/>
    <mergeCell ref="B2:D3"/>
  </mergeCells>
  <printOptions horizontalCentered="1"/>
  <pageMargins left="0.16" right="0.11999999999999998" top="0.28" bottom="0.2" header="0.08" footer="0.11999999999999998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D40"/>
  <sheetViews>
    <sheetView zoomScale="90" zoomScaleNormal="90" zoomScaleSheetLayoutView="100" workbookViewId="0" topLeftCell="A2">
      <selection activeCell="K12" sqref="K12"/>
    </sheetView>
  </sheetViews>
  <sheetFormatPr defaultColWidth="9.00390625" defaultRowHeight="14.25"/>
  <cols>
    <col min="1" max="1" width="4.625" style="101" customWidth="1"/>
    <col min="2" max="2" width="4.25390625" style="102" customWidth="1"/>
    <col min="3" max="3" width="6.25390625" style="102" customWidth="1"/>
    <col min="4" max="4" width="17.125" style="102" customWidth="1"/>
    <col min="5" max="5" width="5.75390625" style="101" hidden="1" customWidth="1"/>
    <col min="6" max="6" width="2.25390625" style="101" hidden="1" customWidth="1"/>
    <col min="7" max="7" width="5.75390625" style="101" hidden="1" customWidth="1"/>
    <col min="8" max="10" width="8.25390625" style="101" customWidth="1"/>
    <col min="11" max="11" width="53.875" style="101" customWidth="1"/>
    <col min="12" max="12" width="8.625" style="103" customWidth="1"/>
    <col min="13" max="205" width="9.00390625" style="101" customWidth="1"/>
  </cols>
  <sheetData>
    <row r="1" ht="20.25">
      <c r="A1" s="104" t="s">
        <v>66</v>
      </c>
    </row>
    <row r="2" spans="1:212" s="97" customFormat="1" ht="33" customHeight="1">
      <c r="A2" s="105" t="s">
        <v>67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23"/>
      <c r="GX2"/>
      <c r="GY2"/>
      <c r="GZ2"/>
      <c r="HA2"/>
      <c r="HB2"/>
      <c r="HC2"/>
      <c r="HD2"/>
    </row>
    <row r="3" spans="1:12" s="98" customFormat="1" ht="19.5" customHeight="1">
      <c r="A3" s="106" t="s">
        <v>2</v>
      </c>
      <c r="B3" s="106" t="s">
        <v>3</v>
      </c>
      <c r="C3" s="106"/>
      <c r="D3" s="106"/>
      <c r="E3" s="107" t="s">
        <v>4</v>
      </c>
      <c r="F3" s="107"/>
      <c r="G3" s="107"/>
      <c r="H3" s="107"/>
      <c r="I3" s="107"/>
      <c r="J3" s="107"/>
      <c r="K3" s="106" t="s">
        <v>5</v>
      </c>
      <c r="L3" s="124"/>
    </row>
    <row r="4" spans="1:12" s="98" customFormat="1" ht="21.75" customHeight="1">
      <c r="A4" s="106"/>
      <c r="B4" s="106"/>
      <c r="C4" s="106"/>
      <c r="D4" s="106"/>
      <c r="E4" s="107">
        <v>2014</v>
      </c>
      <c r="F4" s="107"/>
      <c r="G4" s="107"/>
      <c r="H4" s="107">
        <v>2016</v>
      </c>
      <c r="I4" s="107">
        <v>2017</v>
      </c>
      <c r="J4" s="107">
        <v>2018</v>
      </c>
      <c r="K4" s="106"/>
      <c r="L4" s="124"/>
    </row>
    <row r="5" spans="1:12" s="99" customFormat="1" ht="24.75" customHeight="1">
      <c r="A5" s="108" t="s">
        <v>6</v>
      </c>
      <c r="B5" s="108" t="s">
        <v>7</v>
      </c>
      <c r="C5" s="109" t="s">
        <v>8</v>
      </c>
      <c r="D5" s="109"/>
      <c r="E5" s="110">
        <v>86.152</v>
      </c>
      <c r="F5" s="111" t="s">
        <v>68</v>
      </c>
      <c r="G5" s="110">
        <v>102.3055</v>
      </c>
      <c r="H5" s="112">
        <v>97</v>
      </c>
      <c r="I5" s="112">
        <v>101</v>
      </c>
      <c r="J5" s="112">
        <v>107</v>
      </c>
      <c r="K5" s="125" t="s">
        <v>69</v>
      </c>
      <c r="L5" s="126"/>
    </row>
    <row r="6" spans="1:12" s="99" customFormat="1" ht="24.75" customHeight="1">
      <c r="A6" s="108"/>
      <c r="B6" s="108"/>
      <c r="C6" s="109" t="s">
        <v>10</v>
      </c>
      <c r="D6" s="109" t="s">
        <v>11</v>
      </c>
      <c r="E6" s="110">
        <v>114.4</v>
      </c>
      <c r="F6" s="111" t="s">
        <v>68</v>
      </c>
      <c r="G6" s="110">
        <v>135.85</v>
      </c>
      <c r="H6" s="112">
        <v>128</v>
      </c>
      <c r="I6" s="112">
        <v>134</v>
      </c>
      <c r="J6" s="112">
        <v>142</v>
      </c>
      <c r="K6" s="125"/>
      <c r="L6" s="126"/>
    </row>
    <row r="7" spans="1:205" s="100" customFormat="1" ht="24.75" customHeight="1">
      <c r="A7" s="113"/>
      <c r="B7" s="113"/>
      <c r="C7" s="114"/>
      <c r="D7" s="114" t="s">
        <v>12</v>
      </c>
      <c r="E7" s="110">
        <v>119.82960000000001</v>
      </c>
      <c r="F7" s="111" t="s">
        <v>68</v>
      </c>
      <c r="G7" s="110">
        <v>142.29765</v>
      </c>
      <c r="H7" s="112">
        <v>135</v>
      </c>
      <c r="I7" s="112">
        <v>140</v>
      </c>
      <c r="J7" s="112">
        <v>149</v>
      </c>
      <c r="K7" s="125"/>
      <c r="L7" s="127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</row>
    <row r="8" spans="1:205" s="100" customFormat="1" ht="24.75" customHeight="1">
      <c r="A8" s="113"/>
      <c r="B8" s="113"/>
      <c r="C8" s="114"/>
      <c r="D8" s="114" t="s">
        <v>13</v>
      </c>
      <c r="E8" s="110">
        <v>166.4</v>
      </c>
      <c r="F8" s="111" t="s">
        <v>68</v>
      </c>
      <c r="G8" s="110">
        <v>197.6</v>
      </c>
      <c r="H8" s="112">
        <v>187</v>
      </c>
      <c r="I8" s="112">
        <v>194</v>
      </c>
      <c r="J8" s="112">
        <v>207</v>
      </c>
      <c r="K8" s="125"/>
      <c r="L8" s="127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</row>
    <row r="9" spans="1:12" s="99" customFormat="1" ht="24.75" customHeight="1">
      <c r="A9" s="108"/>
      <c r="B9" s="108" t="s">
        <v>14</v>
      </c>
      <c r="C9" s="109" t="s">
        <v>15</v>
      </c>
      <c r="D9" s="109"/>
      <c r="E9" s="110">
        <v>2174.1632</v>
      </c>
      <c r="F9" s="111" t="s">
        <v>68</v>
      </c>
      <c r="G9" s="110">
        <v>2581.8187999999996</v>
      </c>
      <c r="H9" s="112">
        <v>2243</v>
      </c>
      <c r="I9" s="112">
        <v>2333</v>
      </c>
      <c r="J9" s="112">
        <v>2486</v>
      </c>
      <c r="K9" s="129" t="s">
        <v>70</v>
      </c>
      <c r="L9" s="126"/>
    </row>
    <row r="10" spans="1:12" s="99" customFormat="1" ht="24.75" customHeight="1">
      <c r="A10" s="108"/>
      <c r="B10" s="108"/>
      <c r="C10" s="109" t="s">
        <v>17</v>
      </c>
      <c r="D10" s="109"/>
      <c r="E10" s="110">
        <v>2132.6536</v>
      </c>
      <c r="F10" s="111" t="s">
        <v>68</v>
      </c>
      <c r="G10" s="110">
        <v>2532.5261499999997</v>
      </c>
      <c r="H10" s="112">
        <v>2200</v>
      </c>
      <c r="I10" s="112">
        <v>2288</v>
      </c>
      <c r="J10" s="112">
        <v>2439</v>
      </c>
      <c r="K10" s="129"/>
      <c r="L10" s="126"/>
    </row>
    <row r="11" spans="1:12" s="99" customFormat="1" ht="24.75" customHeight="1">
      <c r="A11" s="108"/>
      <c r="B11" s="108"/>
      <c r="C11" s="109" t="s">
        <v>18</v>
      </c>
      <c r="D11" s="109"/>
      <c r="E11" s="110">
        <v>2307.3072</v>
      </c>
      <c r="F11" s="111" t="s">
        <v>68</v>
      </c>
      <c r="G11" s="110">
        <v>2739.9273</v>
      </c>
      <c r="H11" s="112">
        <v>2380</v>
      </c>
      <c r="I11" s="112">
        <v>2476</v>
      </c>
      <c r="J11" s="112">
        <v>2639</v>
      </c>
      <c r="K11" s="129"/>
      <c r="L11" s="126"/>
    </row>
    <row r="12" spans="1:12" s="99" customFormat="1" ht="52.5" customHeight="1">
      <c r="A12" s="108"/>
      <c r="B12" s="108"/>
      <c r="C12" s="109" t="s">
        <v>19</v>
      </c>
      <c r="D12" s="109"/>
      <c r="E12" s="110">
        <v>989.1816000000001</v>
      </c>
      <c r="F12" s="111" t="s">
        <v>68</v>
      </c>
      <c r="G12" s="110">
        <v>1174.65315</v>
      </c>
      <c r="H12" s="112">
        <v>1020</v>
      </c>
      <c r="I12" s="112">
        <v>1061</v>
      </c>
      <c r="J12" s="112">
        <v>1131</v>
      </c>
      <c r="K12" s="129" t="s">
        <v>71</v>
      </c>
      <c r="L12" s="126"/>
    </row>
    <row r="13" spans="1:12" s="99" customFormat="1" ht="24.75" customHeight="1">
      <c r="A13" s="108"/>
      <c r="B13" s="115" t="s">
        <v>21</v>
      </c>
      <c r="C13" s="109" t="s">
        <v>22</v>
      </c>
      <c r="D13" s="109" t="s">
        <v>23</v>
      </c>
      <c r="E13" s="110">
        <v>1590.6792</v>
      </c>
      <c r="F13" s="111" t="s">
        <v>68</v>
      </c>
      <c r="G13" s="110">
        <v>1888.9315499999998</v>
      </c>
      <c r="H13" s="112">
        <v>1786</v>
      </c>
      <c r="I13" s="112">
        <v>1857</v>
      </c>
      <c r="J13" s="112">
        <v>1980</v>
      </c>
      <c r="K13" s="120" t="s">
        <v>72</v>
      </c>
      <c r="L13" s="126"/>
    </row>
    <row r="14" spans="1:12" s="99" customFormat="1" ht="24.75" customHeight="1">
      <c r="A14" s="108"/>
      <c r="B14" s="115"/>
      <c r="C14" s="109"/>
      <c r="D14" s="109" t="s">
        <v>25</v>
      </c>
      <c r="E14" s="110">
        <v>1793.528</v>
      </c>
      <c r="F14" s="111" t="s">
        <v>68</v>
      </c>
      <c r="G14" s="110">
        <v>2129.8145</v>
      </c>
      <c r="H14" s="112">
        <v>2013</v>
      </c>
      <c r="I14" s="112">
        <v>2094</v>
      </c>
      <c r="J14" s="112">
        <v>2232</v>
      </c>
      <c r="K14" s="120"/>
      <c r="L14" s="126"/>
    </row>
    <row r="15" spans="1:12" s="99" customFormat="1" ht="24.75" customHeight="1">
      <c r="A15" s="108"/>
      <c r="B15" s="115"/>
      <c r="C15" s="109" t="s">
        <v>26</v>
      </c>
      <c r="D15" s="109"/>
      <c r="E15" s="110">
        <v>1732.4384</v>
      </c>
      <c r="F15" s="111" t="s">
        <v>68</v>
      </c>
      <c r="G15" s="110">
        <v>2057.2706</v>
      </c>
      <c r="H15" s="112">
        <v>1945</v>
      </c>
      <c r="I15" s="112">
        <v>2023</v>
      </c>
      <c r="J15" s="112">
        <v>2156</v>
      </c>
      <c r="K15" s="120"/>
      <c r="L15" s="126"/>
    </row>
    <row r="16" spans="1:12" s="99" customFormat="1" ht="24.75" customHeight="1">
      <c r="A16" s="108"/>
      <c r="B16" s="115"/>
      <c r="C16" s="109" t="s">
        <v>27</v>
      </c>
      <c r="D16" s="109"/>
      <c r="E16" s="110">
        <v>1547.6032</v>
      </c>
      <c r="F16" s="111" t="s">
        <v>68</v>
      </c>
      <c r="G16" s="110">
        <v>1837.7787999999998</v>
      </c>
      <c r="H16" s="112">
        <v>1737</v>
      </c>
      <c r="I16" s="112">
        <v>1807</v>
      </c>
      <c r="J16" s="112">
        <v>1926</v>
      </c>
      <c r="K16" s="120"/>
      <c r="L16" s="126"/>
    </row>
    <row r="17" spans="1:12" s="99" customFormat="1" ht="24.75" customHeight="1">
      <c r="A17" s="108"/>
      <c r="B17" s="115"/>
      <c r="C17" s="109" t="s">
        <v>73</v>
      </c>
      <c r="D17" s="109" t="s">
        <v>29</v>
      </c>
      <c r="E17" s="110">
        <v>1292.28</v>
      </c>
      <c r="F17" s="111" t="s">
        <v>68</v>
      </c>
      <c r="G17" s="110">
        <v>1534.5824999999998</v>
      </c>
      <c r="H17" s="112">
        <v>1451</v>
      </c>
      <c r="I17" s="112">
        <v>1509</v>
      </c>
      <c r="J17" s="112">
        <v>1608</v>
      </c>
      <c r="K17" s="120"/>
      <c r="L17" s="126"/>
    </row>
    <row r="18" spans="1:12" s="99" customFormat="1" ht="24.75" customHeight="1">
      <c r="A18" s="108"/>
      <c r="B18" s="115"/>
      <c r="C18" s="109"/>
      <c r="D18" s="109" t="s">
        <v>30</v>
      </c>
      <c r="E18" s="110">
        <v>1328.604816</v>
      </c>
      <c r="F18" s="111" t="s">
        <v>68</v>
      </c>
      <c r="G18" s="110">
        <v>1577.7182189999996</v>
      </c>
      <c r="H18" s="112">
        <v>1491</v>
      </c>
      <c r="I18" s="112">
        <v>1551</v>
      </c>
      <c r="J18" s="112">
        <v>1653</v>
      </c>
      <c r="K18" s="120"/>
      <c r="L18" s="126"/>
    </row>
    <row r="19" spans="1:12" s="99" customFormat="1" ht="24.75" customHeight="1">
      <c r="A19" s="108"/>
      <c r="B19" s="115"/>
      <c r="C19" s="109"/>
      <c r="D19" s="109" t="s">
        <v>31</v>
      </c>
      <c r="E19" s="110">
        <v>1369.276392</v>
      </c>
      <c r="F19" s="111" t="s">
        <v>68</v>
      </c>
      <c r="G19" s="110">
        <v>1626.0157155</v>
      </c>
      <c r="H19" s="112">
        <v>1537</v>
      </c>
      <c r="I19" s="112">
        <v>1599</v>
      </c>
      <c r="J19" s="112">
        <v>1704</v>
      </c>
      <c r="K19" s="120"/>
      <c r="L19" s="126"/>
    </row>
    <row r="20" spans="1:12" s="99" customFormat="1" ht="24.75" customHeight="1">
      <c r="A20" s="108"/>
      <c r="B20" s="115"/>
      <c r="C20" s="109"/>
      <c r="D20" s="109" t="s">
        <v>32</v>
      </c>
      <c r="E20" s="110">
        <v>1393.3128000000002</v>
      </c>
      <c r="F20" s="111" t="s">
        <v>68</v>
      </c>
      <c r="G20" s="110">
        <v>1654.55895</v>
      </c>
      <c r="H20" s="112">
        <v>1564</v>
      </c>
      <c r="I20" s="112">
        <v>1627</v>
      </c>
      <c r="J20" s="112">
        <v>1734</v>
      </c>
      <c r="K20" s="120"/>
      <c r="L20" s="126"/>
    </row>
    <row r="21" spans="1:12" s="99" customFormat="1" ht="24.75" customHeight="1">
      <c r="A21" s="108"/>
      <c r="B21" s="115"/>
      <c r="C21" s="109"/>
      <c r="D21" s="116" t="s">
        <v>33</v>
      </c>
      <c r="E21" s="110">
        <v>1493.6250559999999</v>
      </c>
      <c r="F21" s="111" t="s">
        <v>68</v>
      </c>
      <c r="G21" s="110">
        <v>1773.6797539999998</v>
      </c>
      <c r="H21" s="112">
        <v>1677</v>
      </c>
      <c r="I21" s="112">
        <v>1744</v>
      </c>
      <c r="J21" s="112">
        <v>1859</v>
      </c>
      <c r="K21" s="120"/>
      <c r="L21" s="126"/>
    </row>
    <row r="22" spans="1:12" s="99" customFormat="1" ht="24.75" customHeight="1">
      <c r="A22" s="108"/>
      <c r="B22" s="115"/>
      <c r="C22" s="109"/>
      <c r="D22" s="116" t="s">
        <v>34</v>
      </c>
      <c r="E22" s="110">
        <v>1632.972</v>
      </c>
      <c r="F22" s="111" t="s">
        <v>68</v>
      </c>
      <c r="G22" s="110">
        <v>1939.1542499999998</v>
      </c>
      <c r="H22" s="112">
        <v>1833</v>
      </c>
      <c r="I22" s="112">
        <v>1907</v>
      </c>
      <c r="J22" s="112">
        <v>2032</v>
      </c>
      <c r="K22" s="120"/>
      <c r="L22" s="126"/>
    </row>
    <row r="23" spans="1:12" s="99" customFormat="1" ht="24.75" customHeight="1">
      <c r="A23" s="108"/>
      <c r="B23" s="115"/>
      <c r="C23" s="109" t="s">
        <v>35</v>
      </c>
      <c r="D23" s="109" t="s">
        <v>29</v>
      </c>
      <c r="E23" s="110">
        <v>1637.6712</v>
      </c>
      <c r="F23" s="111" t="s">
        <v>68</v>
      </c>
      <c r="G23" s="110">
        <v>1944.73455</v>
      </c>
      <c r="H23" s="112">
        <v>1838</v>
      </c>
      <c r="I23" s="112">
        <v>1912</v>
      </c>
      <c r="J23" s="112">
        <v>2038</v>
      </c>
      <c r="K23" s="130" t="s">
        <v>74</v>
      </c>
      <c r="L23" s="126"/>
    </row>
    <row r="24" spans="1:12" s="99" customFormat="1" ht="24.75" customHeight="1">
      <c r="A24" s="108"/>
      <c r="B24" s="115"/>
      <c r="C24" s="109"/>
      <c r="D24" s="109" t="s">
        <v>37</v>
      </c>
      <c r="E24" s="110">
        <v>1399.53924</v>
      </c>
      <c r="F24" s="111" t="s">
        <v>68</v>
      </c>
      <c r="G24" s="110">
        <v>1661.9528475</v>
      </c>
      <c r="H24" s="112">
        <v>1571</v>
      </c>
      <c r="I24" s="112">
        <v>1634</v>
      </c>
      <c r="J24" s="112">
        <v>1742</v>
      </c>
      <c r="K24" s="131"/>
      <c r="L24" s="126"/>
    </row>
    <row r="25" spans="1:12" s="99" customFormat="1" ht="24.75" customHeight="1">
      <c r="A25" s="108"/>
      <c r="B25" s="115"/>
      <c r="C25" s="109"/>
      <c r="D25" s="109" t="s">
        <v>38</v>
      </c>
      <c r="E25" s="110">
        <v>1456.0862800000002</v>
      </c>
      <c r="F25" s="111" t="s">
        <v>68</v>
      </c>
      <c r="G25" s="110">
        <v>1729.1024575</v>
      </c>
      <c r="H25" s="112">
        <v>1635</v>
      </c>
      <c r="I25" s="112">
        <v>1700</v>
      </c>
      <c r="J25" s="112">
        <v>1812</v>
      </c>
      <c r="K25" s="131"/>
      <c r="L25" s="126"/>
    </row>
    <row r="26" spans="1:12" s="99" customFormat="1" ht="24.75" customHeight="1">
      <c r="A26" s="108"/>
      <c r="B26" s="115"/>
      <c r="C26" s="109"/>
      <c r="D26" s="116" t="s">
        <v>39</v>
      </c>
      <c r="E26" s="110">
        <v>1496.6952</v>
      </c>
      <c r="F26" s="111" t="s">
        <v>68</v>
      </c>
      <c r="G26" s="110">
        <v>1777.3255499999998</v>
      </c>
      <c r="H26" s="112">
        <v>1680</v>
      </c>
      <c r="I26" s="112">
        <v>1748</v>
      </c>
      <c r="J26" s="112">
        <v>1863</v>
      </c>
      <c r="K26" s="131"/>
      <c r="L26" s="126"/>
    </row>
    <row r="27" spans="1:12" s="99" customFormat="1" ht="24.75" customHeight="1">
      <c r="A27" s="108"/>
      <c r="B27" s="115"/>
      <c r="C27" s="109"/>
      <c r="D27" s="116" t="s">
        <v>34</v>
      </c>
      <c r="E27" s="110">
        <v>1636.1048</v>
      </c>
      <c r="F27" s="111" t="s">
        <v>68</v>
      </c>
      <c r="G27" s="110">
        <v>1942.8744499999998</v>
      </c>
      <c r="H27" s="112">
        <v>1837</v>
      </c>
      <c r="I27" s="112">
        <v>1910</v>
      </c>
      <c r="J27" s="112">
        <v>2036</v>
      </c>
      <c r="K27" s="131"/>
      <c r="L27" s="126"/>
    </row>
    <row r="28" spans="1:12" s="99" customFormat="1" ht="100.5" customHeight="1">
      <c r="A28" s="108"/>
      <c r="B28" s="108" t="s">
        <v>40</v>
      </c>
      <c r="C28" s="117" t="s">
        <v>41</v>
      </c>
      <c r="D28" s="117"/>
      <c r="E28" s="118">
        <v>800</v>
      </c>
      <c r="F28" s="118"/>
      <c r="G28" s="118"/>
      <c r="H28" s="118">
        <v>813.5999999999999</v>
      </c>
      <c r="I28" s="118">
        <v>850.4</v>
      </c>
      <c r="J28" s="118">
        <v>906.4</v>
      </c>
      <c r="K28" s="132" t="s">
        <v>75</v>
      </c>
      <c r="L28" s="126"/>
    </row>
    <row r="29" spans="1:12" s="99" customFormat="1" ht="24.75" customHeight="1">
      <c r="A29" s="108"/>
      <c r="B29" s="108"/>
      <c r="C29" s="109" t="s">
        <v>43</v>
      </c>
      <c r="D29" s="109" t="s">
        <v>44</v>
      </c>
      <c r="E29" s="110">
        <v>393.94960000000003</v>
      </c>
      <c r="F29" s="111" t="s">
        <v>68</v>
      </c>
      <c r="G29" s="110">
        <v>467.81515</v>
      </c>
      <c r="H29" s="112">
        <v>442</v>
      </c>
      <c r="I29" s="112">
        <v>460</v>
      </c>
      <c r="J29" s="112">
        <v>490</v>
      </c>
      <c r="K29" s="131" t="s">
        <v>45</v>
      </c>
      <c r="L29" s="126"/>
    </row>
    <row r="30" spans="1:12" s="99" customFormat="1" ht="24.75" customHeight="1">
      <c r="A30" s="108"/>
      <c r="B30" s="108"/>
      <c r="C30" s="109"/>
      <c r="D30" s="109" t="s">
        <v>46</v>
      </c>
      <c r="E30" s="110">
        <v>673.552</v>
      </c>
      <c r="F30" s="111" t="s">
        <v>68</v>
      </c>
      <c r="G30" s="110">
        <v>799.843</v>
      </c>
      <c r="H30" s="112">
        <v>756</v>
      </c>
      <c r="I30" s="112">
        <v>786</v>
      </c>
      <c r="J30" s="112">
        <v>838</v>
      </c>
      <c r="K30" s="131"/>
      <c r="L30" s="126"/>
    </row>
    <row r="31" spans="1:12" s="99" customFormat="1" ht="24.75" customHeight="1">
      <c r="A31" s="108"/>
      <c r="B31" s="119" t="s">
        <v>47</v>
      </c>
      <c r="C31" s="119"/>
      <c r="D31" s="119"/>
      <c r="E31" s="110">
        <v>3524.4</v>
      </c>
      <c r="F31" s="111" t="s">
        <v>68</v>
      </c>
      <c r="G31" s="110">
        <v>4185.224999999999</v>
      </c>
      <c r="H31" s="112">
        <v>3957</v>
      </c>
      <c r="I31" s="112">
        <v>4115</v>
      </c>
      <c r="J31" s="112">
        <v>4386</v>
      </c>
      <c r="K31" s="131" t="s">
        <v>48</v>
      </c>
      <c r="L31" s="126"/>
    </row>
    <row r="32" spans="1:12" s="99" customFormat="1" ht="24.75" customHeight="1">
      <c r="A32" s="108" t="s">
        <v>49</v>
      </c>
      <c r="B32" s="108" t="s">
        <v>50</v>
      </c>
      <c r="C32" s="116" t="s">
        <v>51</v>
      </c>
      <c r="D32" s="116" t="s">
        <v>52</v>
      </c>
      <c r="E32" s="110">
        <v>1347.104</v>
      </c>
      <c r="F32" s="111" t="s">
        <v>68</v>
      </c>
      <c r="G32" s="110">
        <v>1599.686</v>
      </c>
      <c r="H32" s="112">
        <v>1512</v>
      </c>
      <c r="I32" s="112">
        <v>1573</v>
      </c>
      <c r="J32" s="112">
        <v>1677</v>
      </c>
      <c r="K32" s="133" t="s">
        <v>76</v>
      </c>
      <c r="L32" s="126"/>
    </row>
    <row r="33" spans="1:12" s="99" customFormat="1" ht="24.75" customHeight="1">
      <c r="A33" s="108"/>
      <c r="B33" s="108"/>
      <c r="C33" s="116"/>
      <c r="D33" s="116" t="s">
        <v>54</v>
      </c>
      <c r="E33" s="110">
        <v>1012.6776</v>
      </c>
      <c r="F33" s="111" t="s">
        <v>68</v>
      </c>
      <c r="G33" s="110">
        <v>1202.55465</v>
      </c>
      <c r="H33" s="112">
        <v>1137</v>
      </c>
      <c r="I33" s="112">
        <v>1182</v>
      </c>
      <c r="J33" s="112">
        <v>1260</v>
      </c>
      <c r="K33" s="133"/>
      <c r="L33" s="126"/>
    </row>
    <row r="34" spans="1:12" s="99" customFormat="1" ht="24.75" customHeight="1">
      <c r="A34" s="108"/>
      <c r="B34" s="108"/>
      <c r="C34" s="120" t="s">
        <v>55</v>
      </c>
      <c r="D34" s="120"/>
      <c r="E34" s="110">
        <v>302.3152</v>
      </c>
      <c r="F34" s="111" t="s">
        <v>68</v>
      </c>
      <c r="G34" s="110">
        <v>358.9993</v>
      </c>
      <c r="H34" s="112">
        <v>339</v>
      </c>
      <c r="I34" s="112">
        <v>353</v>
      </c>
      <c r="J34" s="112">
        <v>376</v>
      </c>
      <c r="K34" s="133"/>
      <c r="L34" s="126"/>
    </row>
    <row r="35" spans="1:12" s="99" customFormat="1" ht="22.5" customHeight="1">
      <c r="A35" s="108"/>
      <c r="B35" s="108"/>
      <c r="C35" s="116" t="s">
        <v>56</v>
      </c>
      <c r="D35" s="116"/>
      <c r="E35" s="110">
        <v>1253.12</v>
      </c>
      <c r="F35" s="111" t="s">
        <v>68</v>
      </c>
      <c r="G35" s="110">
        <v>1488.0799999999997</v>
      </c>
      <c r="H35" s="112">
        <v>1407</v>
      </c>
      <c r="I35" s="112">
        <v>1463</v>
      </c>
      <c r="J35" s="112">
        <v>1560</v>
      </c>
      <c r="K35" s="133"/>
      <c r="L35" s="126"/>
    </row>
    <row r="36" spans="1:12" s="99" customFormat="1" ht="57" customHeight="1">
      <c r="A36" s="108"/>
      <c r="B36" s="108"/>
      <c r="C36" s="117" t="s">
        <v>57</v>
      </c>
      <c r="D36" s="117"/>
      <c r="E36" s="118">
        <v>90</v>
      </c>
      <c r="F36" s="118"/>
      <c r="G36" s="118"/>
      <c r="H36" s="118">
        <v>91.98</v>
      </c>
      <c r="I36" s="118">
        <v>95.67</v>
      </c>
      <c r="J36" s="118">
        <v>101.97</v>
      </c>
      <c r="K36" s="120" t="s">
        <v>77</v>
      </c>
      <c r="L36" s="126"/>
    </row>
    <row r="37" spans="1:12" s="99" customFormat="1" ht="21" customHeight="1">
      <c r="A37" s="108"/>
      <c r="B37" s="115" t="s">
        <v>59</v>
      </c>
      <c r="C37" s="119" t="s">
        <v>78</v>
      </c>
      <c r="D37" s="109" t="s">
        <v>61</v>
      </c>
      <c r="E37" s="110">
        <v>475.40240000000006</v>
      </c>
      <c r="F37" s="111" t="s">
        <v>68</v>
      </c>
      <c r="G37" s="110">
        <v>564.54035</v>
      </c>
      <c r="H37" s="112">
        <v>534</v>
      </c>
      <c r="I37" s="112">
        <v>555</v>
      </c>
      <c r="J37" s="112">
        <v>592</v>
      </c>
      <c r="K37" s="129" t="s">
        <v>62</v>
      </c>
      <c r="L37" s="126"/>
    </row>
    <row r="38" spans="1:12" s="99" customFormat="1" ht="24.75" customHeight="1">
      <c r="A38" s="108"/>
      <c r="B38" s="115"/>
      <c r="C38" s="109"/>
      <c r="D38" s="109" t="s">
        <v>63</v>
      </c>
      <c r="E38" s="110">
        <v>1497.4784</v>
      </c>
      <c r="F38" s="111" t="s">
        <v>68</v>
      </c>
      <c r="G38" s="110">
        <v>1778.2556</v>
      </c>
      <c r="H38" s="112">
        <v>1681</v>
      </c>
      <c r="I38" s="112">
        <v>1749</v>
      </c>
      <c r="J38" s="112">
        <v>1864</v>
      </c>
      <c r="K38" s="129"/>
      <c r="L38" s="126"/>
    </row>
    <row r="39" spans="1:12" s="99" customFormat="1" ht="30" customHeight="1">
      <c r="A39" s="108"/>
      <c r="B39" s="115"/>
      <c r="C39" s="119" t="s">
        <v>64</v>
      </c>
      <c r="D39" s="119"/>
      <c r="E39" s="110">
        <v>17.2304</v>
      </c>
      <c r="F39" s="111" t="s">
        <v>68</v>
      </c>
      <c r="G39" s="110">
        <v>20.4611</v>
      </c>
      <c r="H39" s="112">
        <v>19</v>
      </c>
      <c r="I39" s="112">
        <v>20</v>
      </c>
      <c r="J39" s="112">
        <v>21</v>
      </c>
      <c r="K39" s="130" t="s">
        <v>65</v>
      </c>
      <c r="L39" s="126"/>
    </row>
    <row r="40" spans="1:212" s="101" customFormat="1" ht="19.5" customHeight="1">
      <c r="A40" s="121" t="s">
        <v>79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34"/>
      <c r="L40" s="103"/>
      <c r="GX40"/>
      <c r="GY40"/>
      <c r="GZ40"/>
      <c r="HA40"/>
      <c r="HB40"/>
      <c r="HC40"/>
      <c r="HD40"/>
    </row>
  </sheetData>
  <sheetProtection/>
  <mergeCells count="45">
    <mergeCell ref="A2:K2"/>
    <mergeCell ref="E3:J3"/>
    <mergeCell ref="E4:G4"/>
    <mergeCell ref="C5:D5"/>
    <mergeCell ref="C9:D9"/>
    <mergeCell ref="C10:D10"/>
    <mergeCell ref="C11:D11"/>
    <mergeCell ref="C12:D12"/>
    <mergeCell ref="C15:D15"/>
    <mergeCell ref="C16:D16"/>
    <mergeCell ref="C28:D28"/>
    <mergeCell ref="E28:G28"/>
    <mergeCell ref="B31:D31"/>
    <mergeCell ref="C34:D34"/>
    <mergeCell ref="C35:D35"/>
    <mergeCell ref="C36:D36"/>
    <mergeCell ref="E36:G36"/>
    <mergeCell ref="C39:D39"/>
    <mergeCell ref="A40:K40"/>
    <mergeCell ref="A3:A4"/>
    <mergeCell ref="A5:A31"/>
    <mergeCell ref="A32:A39"/>
    <mergeCell ref="B5:B8"/>
    <mergeCell ref="B9:B12"/>
    <mergeCell ref="B13:B27"/>
    <mergeCell ref="B28:B30"/>
    <mergeCell ref="B32:B36"/>
    <mergeCell ref="B37:B39"/>
    <mergeCell ref="C6:C8"/>
    <mergeCell ref="C13:C14"/>
    <mergeCell ref="C17:C22"/>
    <mergeCell ref="C23:C27"/>
    <mergeCell ref="C29:C30"/>
    <mergeCell ref="C32:C33"/>
    <mergeCell ref="C37:C38"/>
    <mergeCell ref="K3:K4"/>
    <mergeCell ref="K5:K8"/>
    <mergeCell ref="K9:K11"/>
    <mergeCell ref="K13:K22"/>
    <mergeCell ref="K23:K27"/>
    <mergeCell ref="K29:K30"/>
    <mergeCell ref="K32:K35"/>
    <mergeCell ref="K37:K38"/>
    <mergeCell ref="L3:L4"/>
    <mergeCell ref="B3:D4"/>
  </mergeCells>
  <printOptions horizontalCentered="1"/>
  <pageMargins left="0.275" right="0.11805555555555555" top="0.7479166666666667" bottom="1.1020833333333333" header="0.23958333333333334" footer="0"/>
  <pageSetup fitToHeight="0" fitToWidth="1" horizontalDpi="600" verticalDpi="600" orientation="portrait" paperSize="9" scale="78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zoomScaleSheetLayoutView="100" workbookViewId="0" topLeftCell="A1">
      <selection activeCell="N6" sqref="N6"/>
    </sheetView>
  </sheetViews>
  <sheetFormatPr defaultColWidth="9.00390625" defaultRowHeight="14.25"/>
  <cols>
    <col min="1" max="1" width="3.375" style="50" customWidth="1"/>
    <col min="2" max="2" width="6.625" style="50" customWidth="1"/>
    <col min="3" max="3" width="15.875" style="50" customWidth="1"/>
    <col min="4" max="4" width="5.625" style="50" customWidth="1"/>
    <col min="5" max="5" width="5.50390625" style="50" customWidth="1"/>
    <col min="6" max="11" width="6.875" style="50" customWidth="1"/>
    <col min="12" max="12" width="13.625" style="50" customWidth="1"/>
    <col min="13" max="16384" width="9.00390625" style="50" customWidth="1"/>
  </cols>
  <sheetData>
    <row r="1" spans="1:12" ht="39" customHeight="1">
      <c r="A1" s="67" t="s">
        <v>80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8" customHeight="1">
      <c r="A2" s="2" t="s">
        <v>81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9.5" customHeight="1">
      <c r="A3" s="9" t="s">
        <v>82</v>
      </c>
      <c r="B3" s="9"/>
      <c r="C3" s="9"/>
      <c r="D3" s="68" t="s">
        <v>83</v>
      </c>
      <c r="E3" s="69"/>
      <c r="F3" s="68" t="s">
        <v>84</v>
      </c>
      <c r="G3" s="69"/>
      <c r="H3" s="68" t="s">
        <v>85</v>
      </c>
      <c r="I3" s="69"/>
      <c r="J3" s="68" t="s">
        <v>86</v>
      </c>
      <c r="K3" s="69"/>
      <c r="L3" s="85" t="s">
        <v>87</v>
      </c>
    </row>
    <row r="4" spans="1:12" ht="19.5" customHeight="1">
      <c r="A4" s="9"/>
      <c r="B4" s="9"/>
      <c r="C4" s="9"/>
      <c r="D4" s="11" t="s">
        <v>88</v>
      </c>
      <c r="E4" s="10" t="s">
        <v>89</v>
      </c>
      <c r="F4" s="10" t="s">
        <v>90</v>
      </c>
      <c r="G4" s="12" t="s">
        <v>91</v>
      </c>
      <c r="H4" s="10" t="s">
        <v>90</v>
      </c>
      <c r="I4" s="12" t="s">
        <v>91</v>
      </c>
      <c r="J4" s="10" t="s">
        <v>90</v>
      </c>
      <c r="K4" s="12" t="s">
        <v>91</v>
      </c>
      <c r="L4" s="86"/>
    </row>
    <row r="5" spans="1:12" ht="19.5" customHeight="1">
      <c r="A5" s="70" t="s">
        <v>92</v>
      </c>
      <c r="B5" s="71" t="s">
        <v>93</v>
      </c>
      <c r="C5" s="72" t="s">
        <v>94</v>
      </c>
      <c r="D5" s="17">
        <v>3</v>
      </c>
      <c r="E5" s="11" t="s">
        <v>95</v>
      </c>
      <c r="F5" s="73">
        <v>1220.3999999999999</v>
      </c>
      <c r="G5" s="74">
        <v>3661.2</v>
      </c>
      <c r="H5" s="73">
        <v>1275.6</v>
      </c>
      <c r="I5" s="74">
        <v>3826.8</v>
      </c>
      <c r="J5" s="73">
        <v>1359.6</v>
      </c>
      <c r="K5" s="74">
        <v>4078.8</v>
      </c>
      <c r="L5" s="87" t="s">
        <v>96</v>
      </c>
    </row>
    <row r="6" spans="1:12" ht="19.5" customHeight="1">
      <c r="A6" s="75"/>
      <c r="B6" s="76"/>
      <c r="C6" s="72" t="s">
        <v>97</v>
      </c>
      <c r="D6" s="17">
        <v>20</v>
      </c>
      <c r="E6" s="11" t="s">
        <v>98</v>
      </c>
      <c r="F6" s="73">
        <v>114.92099999999999</v>
      </c>
      <c r="G6" s="74">
        <v>2298.42</v>
      </c>
      <c r="H6" s="73">
        <v>120.119</v>
      </c>
      <c r="I6" s="74">
        <v>2402.38</v>
      </c>
      <c r="J6" s="73">
        <v>128.029</v>
      </c>
      <c r="K6" s="74">
        <v>2560.58</v>
      </c>
      <c r="L6" s="88"/>
    </row>
    <row r="7" spans="1:12" ht="24.75" customHeight="1">
      <c r="A7" s="75"/>
      <c r="B7" s="76"/>
      <c r="C7" s="72" t="s">
        <v>99</v>
      </c>
      <c r="D7" s="17">
        <v>250</v>
      </c>
      <c r="E7" s="11" t="s">
        <v>98</v>
      </c>
      <c r="F7" s="73">
        <v>35.595</v>
      </c>
      <c r="G7" s="74">
        <v>8898.75</v>
      </c>
      <c r="H7" s="73">
        <v>37.205</v>
      </c>
      <c r="I7" s="74">
        <v>9301.25</v>
      </c>
      <c r="J7" s="73">
        <v>39.655</v>
      </c>
      <c r="K7" s="74">
        <v>9913.75</v>
      </c>
      <c r="L7" s="88"/>
    </row>
    <row r="8" spans="1:12" ht="27" customHeight="1">
      <c r="A8" s="75"/>
      <c r="B8" s="76"/>
      <c r="C8" s="72" t="s">
        <v>100</v>
      </c>
      <c r="D8" s="17">
        <v>40</v>
      </c>
      <c r="E8" s="11" t="s">
        <v>98</v>
      </c>
      <c r="F8" s="73">
        <v>132.20999999999998</v>
      </c>
      <c r="G8" s="74">
        <v>5288.4</v>
      </c>
      <c r="H8" s="73">
        <v>138.19</v>
      </c>
      <c r="I8" s="74">
        <v>5527.6</v>
      </c>
      <c r="J8" s="73">
        <v>147.29</v>
      </c>
      <c r="K8" s="74">
        <v>5891.6</v>
      </c>
      <c r="L8" s="88"/>
    </row>
    <row r="9" spans="1:12" ht="33.75" customHeight="1">
      <c r="A9" s="75"/>
      <c r="B9" s="76"/>
      <c r="C9" s="72" t="s">
        <v>101</v>
      </c>
      <c r="D9" s="17">
        <v>40</v>
      </c>
      <c r="E9" s="11" t="s">
        <v>98</v>
      </c>
      <c r="F9" s="73">
        <v>203.39999999999998</v>
      </c>
      <c r="G9" s="74">
        <v>8135.999999999999</v>
      </c>
      <c r="H9" s="73">
        <v>212.6</v>
      </c>
      <c r="I9" s="74">
        <v>8504</v>
      </c>
      <c r="J9" s="73">
        <v>226.6</v>
      </c>
      <c r="K9" s="74">
        <v>9064</v>
      </c>
      <c r="L9" s="88"/>
    </row>
    <row r="10" spans="1:12" ht="19.5" customHeight="1">
      <c r="A10" s="75"/>
      <c r="B10" s="71" t="s">
        <v>102</v>
      </c>
      <c r="C10" s="72" t="s">
        <v>103</v>
      </c>
      <c r="D10" s="17">
        <v>1</v>
      </c>
      <c r="E10" s="11" t="s">
        <v>95</v>
      </c>
      <c r="F10" s="73">
        <v>1505.16</v>
      </c>
      <c r="G10" s="74">
        <v>1505.16</v>
      </c>
      <c r="H10" s="73">
        <v>1573.24</v>
      </c>
      <c r="I10" s="74">
        <v>1573.24</v>
      </c>
      <c r="J10" s="73">
        <v>1676.84</v>
      </c>
      <c r="K10" s="74">
        <v>1676.84</v>
      </c>
      <c r="L10" s="89" t="s">
        <v>104</v>
      </c>
    </row>
    <row r="11" spans="1:12" ht="19.5" customHeight="1">
      <c r="A11" s="75"/>
      <c r="B11" s="76"/>
      <c r="C11" s="72" t="s">
        <v>105</v>
      </c>
      <c r="D11" s="17">
        <v>2</v>
      </c>
      <c r="E11" s="11" t="s">
        <v>95</v>
      </c>
      <c r="F11" s="73">
        <v>915.3</v>
      </c>
      <c r="G11" s="74">
        <v>1830.6</v>
      </c>
      <c r="H11" s="73">
        <v>956.7</v>
      </c>
      <c r="I11" s="74">
        <v>1913.4</v>
      </c>
      <c r="J11" s="73">
        <v>1019.7</v>
      </c>
      <c r="K11" s="74">
        <v>2039.4</v>
      </c>
      <c r="L11" s="90"/>
    </row>
    <row r="12" spans="1:12" ht="19.5" customHeight="1">
      <c r="A12" s="75"/>
      <c r="B12" s="76"/>
      <c r="C12" s="72" t="s">
        <v>106</v>
      </c>
      <c r="D12" s="17">
        <v>23</v>
      </c>
      <c r="E12" s="11" t="s">
        <v>98</v>
      </c>
      <c r="F12" s="73">
        <v>116.95499999999998</v>
      </c>
      <c r="G12" s="74">
        <v>2689.9649999999997</v>
      </c>
      <c r="H12" s="73">
        <v>122.24499999999999</v>
      </c>
      <c r="I12" s="74">
        <v>2811.6349999999998</v>
      </c>
      <c r="J12" s="73">
        <v>130.295</v>
      </c>
      <c r="K12" s="74">
        <v>2996.785</v>
      </c>
      <c r="L12" s="90"/>
    </row>
    <row r="13" spans="1:12" ht="19.5" customHeight="1">
      <c r="A13" s="75"/>
      <c r="B13" s="76"/>
      <c r="C13" s="72" t="s">
        <v>107</v>
      </c>
      <c r="D13" s="17">
        <v>64</v>
      </c>
      <c r="E13" s="11" t="s">
        <v>98</v>
      </c>
      <c r="F13" s="73">
        <v>116.95499999999998</v>
      </c>
      <c r="G13" s="74">
        <v>7485.119999999999</v>
      </c>
      <c r="H13" s="73">
        <v>122.24499999999999</v>
      </c>
      <c r="I13" s="74">
        <v>7823.679999999999</v>
      </c>
      <c r="J13" s="73">
        <v>130.295</v>
      </c>
      <c r="K13" s="74">
        <v>8338.88</v>
      </c>
      <c r="L13" s="90"/>
    </row>
    <row r="14" spans="1:12" ht="19.5" customHeight="1">
      <c r="A14" s="75"/>
      <c r="B14" s="76"/>
      <c r="C14" s="72" t="s">
        <v>108</v>
      </c>
      <c r="D14" s="17">
        <v>23</v>
      </c>
      <c r="E14" s="11" t="s">
        <v>98</v>
      </c>
      <c r="F14" s="73">
        <v>101.69999999999999</v>
      </c>
      <c r="G14" s="74">
        <v>2339.1</v>
      </c>
      <c r="H14" s="73">
        <v>106.3</v>
      </c>
      <c r="I14" s="74">
        <v>2444.9</v>
      </c>
      <c r="J14" s="73">
        <v>113.3</v>
      </c>
      <c r="K14" s="74">
        <v>2605.9</v>
      </c>
      <c r="L14" s="90"/>
    </row>
    <row r="15" spans="1:12" ht="19.5" customHeight="1">
      <c r="A15" s="75"/>
      <c r="B15" s="76"/>
      <c r="C15" s="72" t="s">
        <v>109</v>
      </c>
      <c r="D15" s="17">
        <v>4.5</v>
      </c>
      <c r="E15" s="11" t="s">
        <v>110</v>
      </c>
      <c r="F15" s="73">
        <v>2013.66</v>
      </c>
      <c r="G15" s="74">
        <v>9061.47</v>
      </c>
      <c r="H15" s="73">
        <v>2104.74</v>
      </c>
      <c r="I15" s="74">
        <v>9471.329999999998</v>
      </c>
      <c r="J15" s="73">
        <v>2243.34</v>
      </c>
      <c r="K15" s="74">
        <v>10095.03</v>
      </c>
      <c r="L15" s="90"/>
    </row>
    <row r="16" spans="1:12" ht="19.5" customHeight="1">
      <c r="A16" s="75"/>
      <c r="B16" s="76"/>
      <c r="C16" s="72" t="s">
        <v>111</v>
      </c>
      <c r="D16" s="17">
        <v>1</v>
      </c>
      <c r="E16" s="11" t="s">
        <v>112</v>
      </c>
      <c r="F16" s="73">
        <v>2949.3</v>
      </c>
      <c r="G16" s="74">
        <v>2949.3</v>
      </c>
      <c r="H16" s="73">
        <v>3082.7</v>
      </c>
      <c r="I16" s="74">
        <v>3082.7</v>
      </c>
      <c r="J16" s="73">
        <v>3285.7</v>
      </c>
      <c r="K16" s="74">
        <v>3285.7</v>
      </c>
      <c r="L16" s="90"/>
    </row>
    <row r="17" spans="1:12" ht="19.5" customHeight="1">
      <c r="A17" s="75"/>
      <c r="B17" s="76"/>
      <c r="C17" s="72" t="s">
        <v>113</v>
      </c>
      <c r="D17" s="17">
        <v>1</v>
      </c>
      <c r="E17" s="11" t="s">
        <v>112</v>
      </c>
      <c r="F17" s="73">
        <v>2491.6499999999996</v>
      </c>
      <c r="G17" s="74">
        <v>2491.6499999999996</v>
      </c>
      <c r="H17" s="73">
        <v>2604.35</v>
      </c>
      <c r="I17" s="74">
        <v>2604.35</v>
      </c>
      <c r="J17" s="73">
        <v>2775.85</v>
      </c>
      <c r="K17" s="74">
        <v>2775.85</v>
      </c>
      <c r="L17" s="90"/>
    </row>
    <row r="18" spans="1:12" ht="19.5" customHeight="1">
      <c r="A18" s="75"/>
      <c r="B18" s="76"/>
      <c r="C18" s="72" t="s">
        <v>114</v>
      </c>
      <c r="D18" s="17">
        <v>2</v>
      </c>
      <c r="E18" s="11" t="s">
        <v>112</v>
      </c>
      <c r="F18" s="73">
        <v>2013.66</v>
      </c>
      <c r="G18" s="74">
        <v>4027.32</v>
      </c>
      <c r="H18" s="73">
        <v>2104.74</v>
      </c>
      <c r="I18" s="74">
        <v>4209.48</v>
      </c>
      <c r="J18" s="73">
        <v>2243.34</v>
      </c>
      <c r="K18" s="74">
        <v>4486.68</v>
      </c>
      <c r="L18" s="90"/>
    </row>
    <row r="19" spans="1:12" ht="19.5" customHeight="1">
      <c r="A19" s="75"/>
      <c r="B19" s="76"/>
      <c r="C19" s="77" t="s">
        <v>115</v>
      </c>
      <c r="D19" s="17">
        <v>2</v>
      </c>
      <c r="E19" s="11" t="s">
        <v>112</v>
      </c>
      <c r="F19" s="73">
        <v>2695.05</v>
      </c>
      <c r="G19" s="74">
        <v>5390.1</v>
      </c>
      <c r="H19" s="73">
        <v>2816.95</v>
      </c>
      <c r="I19" s="74">
        <v>5633.9</v>
      </c>
      <c r="J19" s="73">
        <v>3002.45</v>
      </c>
      <c r="K19" s="74">
        <v>6004.9</v>
      </c>
      <c r="L19" s="91"/>
    </row>
    <row r="20" spans="1:12" ht="19.5" customHeight="1">
      <c r="A20" s="9" t="s">
        <v>116</v>
      </c>
      <c r="B20" s="9"/>
      <c r="C20" s="77" t="s">
        <v>117</v>
      </c>
      <c r="D20" s="17">
        <v>12</v>
      </c>
      <c r="E20" s="11" t="s">
        <v>112</v>
      </c>
      <c r="F20" s="73">
        <v>203.39999999999998</v>
      </c>
      <c r="G20" s="74">
        <v>2440.7999999999997</v>
      </c>
      <c r="H20" s="73">
        <v>212.6</v>
      </c>
      <c r="I20" s="74">
        <v>2551.2</v>
      </c>
      <c r="J20" s="73">
        <v>226.6</v>
      </c>
      <c r="K20" s="74">
        <v>2719.2</v>
      </c>
      <c r="L20" s="92" t="s">
        <v>118</v>
      </c>
    </row>
    <row r="21" spans="1:12" ht="19.5" customHeight="1">
      <c r="A21" s="9"/>
      <c r="B21" s="9"/>
      <c r="C21" s="77" t="s">
        <v>119</v>
      </c>
      <c r="D21" s="17">
        <v>18</v>
      </c>
      <c r="E21" s="11" t="s">
        <v>112</v>
      </c>
      <c r="F21" s="73">
        <v>122.04</v>
      </c>
      <c r="G21" s="74">
        <v>2196.72</v>
      </c>
      <c r="H21" s="73">
        <v>127.55999999999999</v>
      </c>
      <c r="I21" s="74">
        <v>2296.08</v>
      </c>
      <c r="J21" s="73">
        <v>135.96</v>
      </c>
      <c r="K21" s="74">
        <v>2447.28</v>
      </c>
      <c r="L21" s="93"/>
    </row>
    <row r="22" spans="1:12" ht="19.5" customHeight="1">
      <c r="A22" s="9"/>
      <c r="B22" s="9"/>
      <c r="C22" s="77" t="s">
        <v>120</v>
      </c>
      <c r="D22" s="17">
        <v>30</v>
      </c>
      <c r="E22" s="11" t="s">
        <v>112</v>
      </c>
      <c r="F22" s="73">
        <v>162.71999999999997</v>
      </c>
      <c r="G22" s="74">
        <v>4881.599999999999</v>
      </c>
      <c r="H22" s="73">
        <v>170.08</v>
      </c>
      <c r="I22" s="74">
        <v>5102.4</v>
      </c>
      <c r="J22" s="73">
        <v>181.28</v>
      </c>
      <c r="K22" s="74">
        <v>5438.4</v>
      </c>
      <c r="L22" s="93"/>
    </row>
    <row r="23" spans="1:12" ht="19.5" customHeight="1">
      <c r="A23" s="9"/>
      <c r="B23" s="9"/>
      <c r="C23" s="78" t="s">
        <v>121</v>
      </c>
      <c r="D23" s="17">
        <v>4</v>
      </c>
      <c r="E23" s="11" t="s">
        <v>112</v>
      </c>
      <c r="F23" s="73">
        <v>147.46499999999997</v>
      </c>
      <c r="G23" s="74">
        <v>589.8599999999999</v>
      </c>
      <c r="H23" s="73">
        <v>154.135</v>
      </c>
      <c r="I23" s="74">
        <v>616.54</v>
      </c>
      <c r="J23" s="73">
        <v>164.285</v>
      </c>
      <c r="K23" s="74">
        <v>657.14</v>
      </c>
      <c r="L23" s="94"/>
    </row>
    <row r="24" spans="1:12" ht="19.5" customHeight="1">
      <c r="A24" s="9"/>
      <c r="B24" s="9"/>
      <c r="C24" s="78" t="s">
        <v>122</v>
      </c>
      <c r="D24" s="17">
        <v>79</v>
      </c>
      <c r="E24" s="11" t="s">
        <v>110</v>
      </c>
      <c r="F24" s="73">
        <v>40.67999999999999</v>
      </c>
      <c r="G24" s="74">
        <v>3213.7199999999993</v>
      </c>
      <c r="H24" s="73">
        <v>42.52</v>
      </c>
      <c r="I24" s="74">
        <v>3359.0799999999995</v>
      </c>
      <c r="J24" s="73">
        <v>45.32</v>
      </c>
      <c r="K24" s="74">
        <v>3580.28</v>
      </c>
      <c r="L24" s="95"/>
    </row>
    <row r="25" spans="1:12" ht="19.5" customHeight="1">
      <c r="A25" s="79" t="s">
        <v>123</v>
      </c>
      <c r="B25" s="80"/>
      <c r="C25" s="80"/>
      <c r="D25" s="81" t="s">
        <v>124</v>
      </c>
      <c r="E25" s="82"/>
      <c r="F25" s="11" t="s">
        <v>125</v>
      </c>
      <c r="G25" s="74">
        <f>SUM(G5:G24)</f>
        <v>81375.255</v>
      </c>
      <c r="H25" s="11" t="s">
        <v>125</v>
      </c>
      <c r="I25" s="74">
        <f>SUM(I5:I24)</f>
        <v>85055.94499999998</v>
      </c>
      <c r="J25" s="11" t="s">
        <v>125</v>
      </c>
      <c r="K25" s="74">
        <f>SUM(K5:K24)</f>
        <v>90656.99499999997</v>
      </c>
      <c r="L25" s="96"/>
    </row>
    <row r="26" spans="1:12" ht="91.5" customHeight="1">
      <c r="A26" s="83" t="s">
        <v>126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</row>
  </sheetData>
  <sheetProtection/>
  <mergeCells count="18">
    <mergeCell ref="A1:L1"/>
    <mergeCell ref="A2:L2"/>
    <mergeCell ref="D3:E3"/>
    <mergeCell ref="F3:G3"/>
    <mergeCell ref="H3:I3"/>
    <mergeCell ref="J3:K3"/>
    <mergeCell ref="A25:C25"/>
    <mergeCell ref="D25:E25"/>
    <mergeCell ref="A26:L26"/>
    <mergeCell ref="A5:A19"/>
    <mergeCell ref="B5:B9"/>
    <mergeCell ref="B10:B19"/>
    <mergeCell ref="L3:L4"/>
    <mergeCell ref="L5:L9"/>
    <mergeCell ref="L10:L19"/>
    <mergeCell ref="L20:L24"/>
    <mergeCell ref="A3:C4"/>
    <mergeCell ref="A20:B24"/>
  </mergeCells>
  <printOptions horizontalCentered="1"/>
  <pageMargins left="0.16" right="0.16" top="0.16" bottom="0.16" header="0.23999999999999996" footer="0.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I30"/>
  <sheetViews>
    <sheetView tabSelected="1" zoomScaleSheetLayoutView="100" workbookViewId="0" topLeftCell="A1">
      <selection activeCell="F5" sqref="F5"/>
    </sheetView>
  </sheetViews>
  <sheetFormatPr defaultColWidth="9.00390625" defaultRowHeight="14.25"/>
  <cols>
    <col min="1" max="1" width="5.875" style="0" customWidth="1"/>
    <col min="2" max="2" width="5.00390625" style="0" customWidth="1"/>
    <col min="3" max="3" width="13.50390625" style="0" customWidth="1"/>
    <col min="4" max="4" width="4.625" style="0" customWidth="1"/>
    <col min="5" max="5" width="6.375" style="0" customWidth="1"/>
    <col min="6" max="11" width="9.75390625" style="0" customWidth="1"/>
  </cols>
  <sheetData>
    <row r="1" spans="1:11" ht="42.75" customHeight="1">
      <c r="A1" s="1" t="s">
        <v>127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 t="s">
        <v>81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.75" customHeight="1">
      <c r="A3" s="4" t="s">
        <v>128</v>
      </c>
      <c r="B3" s="5"/>
      <c r="C3" s="5"/>
      <c r="D3" s="6" t="s">
        <v>83</v>
      </c>
      <c r="E3" s="7"/>
      <c r="F3" s="6" t="s">
        <v>84</v>
      </c>
      <c r="G3" s="7"/>
      <c r="H3" s="6" t="s">
        <v>85</v>
      </c>
      <c r="I3" s="7"/>
      <c r="J3" s="6" t="s">
        <v>86</v>
      </c>
      <c r="K3" s="46"/>
    </row>
    <row r="4" spans="1:11" ht="27.75" customHeight="1">
      <c r="A4" s="8"/>
      <c r="B4" s="9"/>
      <c r="C4" s="9"/>
      <c r="D4" s="10" t="s">
        <v>89</v>
      </c>
      <c r="E4" s="11" t="s">
        <v>88</v>
      </c>
      <c r="F4" s="10" t="s">
        <v>90</v>
      </c>
      <c r="G4" s="12" t="s">
        <v>91</v>
      </c>
      <c r="H4" s="10" t="s">
        <v>90</v>
      </c>
      <c r="I4" s="12" t="s">
        <v>91</v>
      </c>
      <c r="J4" s="10" t="s">
        <v>90</v>
      </c>
      <c r="K4" s="47" t="s">
        <v>91</v>
      </c>
    </row>
    <row r="5" spans="1:11" ht="30" customHeight="1">
      <c r="A5" s="13" t="s">
        <v>129</v>
      </c>
      <c r="B5" s="14"/>
      <c r="C5" s="15" t="s">
        <v>130</v>
      </c>
      <c r="D5" s="16" t="s">
        <v>131</v>
      </c>
      <c r="E5" s="17">
        <v>308</v>
      </c>
      <c r="F5" s="18">
        <v>1194.64956</v>
      </c>
      <c r="G5" s="19">
        <v>367952.06448</v>
      </c>
      <c r="H5" s="18">
        <v>1248.68484</v>
      </c>
      <c r="I5" s="19">
        <v>384594.93071999995</v>
      </c>
      <c r="J5" s="18">
        <v>1330.91244</v>
      </c>
      <c r="K5" s="48">
        <v>409921.03152</v>
      </c>
    </row>
    <row r="6" spans="1:11" ht="30" customHeight="1">
      <c r="A6" s="20"/>
      <c r="B6" s="21"/>
      <c r="C6" s="15" t="s">
        <v>132</v>
      </c>
      <c r="D6" s="16" t="s">
        <v>131</v>
      </c>
      <c r="E6" s="17">
        <v>690</v>
      </c>
      <c r="F6" s="18">
        <v>266.62689</v>
      </c>
      <c r="G6" s="19">
        <v>183972.5541</v>
      </c>
      <c r="H6" s="18">
        <v>278.68671</v>
      </c>
      <c r="I6" s="19">
        <v>192293.8299</v>
      </c>
      <c r="J6" s="18">
        <v>297.03861</v>
      </c>
      <c r="K6" s="48">
        <v>204956.6409</v>
      </c>
    </row>
    <row r="7" spans="1:11" ht="30" customHeight="1">
      <c r="A7" s="20"/>
      <c r="B7" s="21"/>
      <c r="C7" s="15" t="s">
        <v>133</v>
      </c>
      <c r="D7" s="16" t="s">
        <v>98</v>
      </c>
      <c r="E7" s="17">
        <v>5500</v>
      </c>
      <c r="F7" s="18">
        <v>33.44913</v>
      </c>
      <c r="G7" s="19">
        <v>183970.21499999997</v>
      </c>
      <c r="H7" s="18">
        <v>34.96207</v>
      </c>
      <c r="I7" s="19">
        <v>192291.38499999998</v>
      </c>
      <c r="J7" s="18">
        <v>37.26437</v>
      </c>
      <c r="K7" s="48">
        <v>204954.035</v>
      </c>
    </row>
    <row r="8" spans="1:11" ht="30" customHeight="1">
      <c r="A8" s="20"/>
      <c r="B8" s="21"/>
      <c r="C8" s="15" t="s">
        <v>134</v>
      </c>
      <c r="D8" s="16" t="s">
        <v>98</v>
      </c>
      <c r="E8" s="17">
        <v>4500</v>
      </c>
      <c r="F8" s="18">
        <v>20.4417</v>
      </c>
      <c r="G8" s="19">
        <v>91987.65</v>
      </c>
      <c r="H8" s="18">
        <v>21.3663</v>
      </c>
      <c r="I8" s="19">
        <v>96148.35</v>
      </c>
      <c r="J8" s="18">
        <v>22.773300000000003</v>
      </c>
      <c r="K8" s="48">
        <v>102479.85</v>
      </c>
    </row>
    <row r="9" spans="1:11" ht="30" customHeight="1">
      <c r="A9" s="20"/>
      <c r="B9" s="21"/>
      <c r="C9" s="22" t="s">
        <v>135</v>
      </c>
      <c r="D9" s="16" t="s">
        <v>98</v>
      </c>
      <c r="E9" s="17">
        <v>10000</v>
      </c>
      <c r="F9" s="18">
        <v>9.20385</v>
      </c>
      <c r="G9" s="19">
        <v>92038.49999999999</v>
      </c>
      <c r="H9" s="18">
        <v>9.62015</v>
      </c>
      <c r="I9" s="19">
        <v>96201.5</v>
      </c>
      <c r="J9" s="18">
        <v>10.25365</v>
      </c>
      <c r="K9" s="48">
        <v>102536.5</v>
      </c>
    </row>
    <row r="10" spans="1:243" ht="30" customHeight="1">
      <c r="A10" s="23" t="s">
        <v>123</v>
      </c>
      <c r="B10" s="24"/>
      <c r="C10" s="24"/>
      <c r="D10" s="25" t="s">
        <v>136</v>
      </c>
      <c r="E10" s="26"/>
      <c r="F10" s="27" t="s">
        <v>125</v>
      </c>
      <c r="G10" s="28">
        <f>SUM(G5:G9)</f>
        <v>919920.98358</v>
      </c>
      <c r="H10" s="27" t="s">
        <v>125</v>
      </c>
      <c r="I10" s="28">
        <f>SUM(I5:I9)</f>
        <v>961529.99562</v>
      </c>
      <c r="J10" s="27" t="s">
        <v>125</v>
      </c>
      <c r="K10" s="49">
        <f>SUM(K5:K9)</f>
        <v>1024848.05742</v>
      </c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</row>
    <row r="11" spans="1:11" ht="21" customHeight="1">
      <c r="A11" s="29" t="s">
        <v>137</v>
      </c>
      <c r="B11" s="30" t="s">
        <v>138</v>
      </c>
      <c r="C11" s="31"/>
      <c r="D11" s="31"/>
      <c r="E11" s="31"/>
      <c r="F11" s="31"/>
      <c r="G11" s="31"/>
      <c r="H11" s="31"/>
      <c r="I11" s="31"/>
      <c r="J11" s="51"/>
      <c r="K11" s="52"/>
    </row>
    <row r="12" spans="1:11" ht="21" customHeight="1">
      <c r="A12" s="32"/>
      <c r="B12" s="33" t="s">
        <v>139</v>
      </c>
      <c r="C12" s="34"/>
      <c r="D12" s="33"/>
      <c r="E12" s="33" t="s">
        <v>140</v>
      </c>
      <c r="F12" s="33"/>
      <c r="G12" s="34"/>
      <c r="H12" s="33"/>
      <c r="I12" s="34"/>
      <c r="J12" s="53"/>
      <c r="K12" s="54"/>
    </row>
    <row r="13" spans="1:11" ht="21" customHeight="1">
      <c r="A13" s="32"/>
      <c r="B13" s="35" t="s">
        <v>141</v>
      </c>
      <c r="C13" s="36"/>
      <c r="D13" s="33"/>
      <c r="E13" s="33" t="s">
        <v>142</v>
      </c>
      <c r="F13" s="33"/>
      <c r="G13" s="34"/>
      <c r="H13" s="33"/>
      <c r="I13" s="34"/>
      <c r="J13" s="53"/>
      <c r="K13" s="55"/>
    </row>
    <row r="14" spans="1:11" ht="21" customHeight="1">
      <c r="A14" s="32"/>
      <c r="B14" s="33" t="s">
        <v>143</v>
      </c>
      <c r="C14" s="34"/>
      <c r="D14" s="33"/>
      <c r="E14" s="33" t="s">
        <v>144</v>
      </c>
      <c r="F14" s="33"/>
      <c r="G14" s="34"/>
      <c r="H14" s="33"/>
      <c r="I14" s="34"/>
      <c r="J14" s="53"/>
      <c r="K14" s="54"/>
    </row>
    <row r="15" spans="1:11" ht="21" customHeight="1">
      <c r="A15" s="32"/>
      <c r="B15" s="37" t="s">
        <v>145</v>
      </c>
      <c r="C15" s="37"/>
      <c r="D15" s="33"/>
      <c r="E15" s="33" t="s">
        <v>146</v>
      </c>
      <c r="F15" s="33"/>
      <c r="G15" s="34"/>
      <c r="H15" s="33"/>
      <c r="I15" s="34"/>
      <c r="J15" s="53"/>
      <c r="K15" s="55"/>
    </row>
    <row r="16" spans="1:11" ht="21" customHeight="1">
      <c r="A16" s="32"/>
      <c r="B16" s="33" t="s">
        <v>147</v>
      </c>
      <c r="C16" s="34"/>
      <c r="D16" s="33"/>
      <c r="E16" s="33" t="s">
        <v>148</v>
      </c>
      <c r="F16" s="33"/>
      <c r="G16" s="34"/>
      <c r="H16" s="34"/>
      <c r="I16" s="34"/>
      <c r="J16" s="53"/>
      <c r="K16" s="56"/>
    </row>
    <row r="17" spans="1:11" ht="21" customHeight="1">
      <c r="A17" s="32"/>
      <c r="B17" s="33" t="s">
        <v>149</v>
      </c>
      <c r="C17" s="34"/>
      <c r="D17" s="34"/>
      <c r="E17" s="34"/>
      <c r="F17" s="34"/>
      <c r="G17" s="34"/>
      <c r="H17" s="34"/>
      <c r="I17" s="34"/>
      <c r="J17" s="53"/>
      <c r="K17" s="56"/>
    </row>
    <row r="18" spans="1:17" ht="21" customHeight="1">
      <c r="A18" s="32"/>
      <c r="B18" s="33" t="s">
        <v>150</v>
      </c>
      <c r="C18" s="34"/>
      <c r="D18" s="34"/>
      <c r="E18" s="38"/>
      <c r="F18" s="34"/>
      <c r="G18" s="38"/>
      <c r="H18" s="38" t="s">
        <v>151</v>
      </c>
      <c r="I18" s="57"/>
      <c r="J18" s="57"/>
      <c r="K18" s="54"/>
      <c r="L18" s="58"/>
      <c r="M18" s="58"/>
      <c r="N18" s="58"/>
      <c r="O18" s="58"/>
      <c r="P18" s="58"/>
      <c r="Q18" s="58"/>
    </row>
    <row r="19" spans="1:17" ht="21" customHeight="1">
      <c r="A19" s="32"/>
      <c r="B19" s="39" t="s">
        <v>152</v>
      </c>
      <c r="C19" s="34"/>
      <c r="D19" s="34"/>
      <c r="E19" s="38"/>
      <c r="F19" s="34"/>
      <c r="G19" s="38"/>
      <c r="H19" s="38" t="s">
        <v>153</v>
      </c>
      <c r="I19" s="57"/>
      <c r="J19" s="57"/>
      <c r="K19" s="59"/>
      <c r="L19" s="58"/>
      <c r="M19" s="58"/>
      <c r="N19" s="58"/>
      <c r="O19" s="58"/>
      <c r="P19" s="58"/>
      <c r="Q19" s="58"/>
    </row>
    <row r="20" spans="1:17" ht="21" customHeight="1">
      <c r="A20" s="32"/>
      <c r="B20" s="33" t="s">
        <v>154</v>
      </c>
      <c r="C20" s="34"/>
      <c r="D20" s="34"/>
      <c r="E20" s="38"/>
      <c r="F20" s="34"/>
      <c r="G20" s="38"/>
      <c r="H20" s="38" t="s">
        <v>155</v>
      </c>
      <c r="I20" s="57"/>
      <c r="J20" s="57"/>
      <c r="K20" s="54"/>
      <c r="L20" s="58"/>
      <c r="M20" s="58"/>
      <c r="N20" s="58"/>
      <c r="O20" s="58"/>
      <c r="P20" s="58"/>
      <c r="Q20" s="58"/>
    </row>
    <row r="21" spans="1:17" ht="21" customHeight="1">
      <c r="A21" s="32"/>
      <c r="B21" s="39" t="s">
        <v>156</v>
      </c>
      <c r="C21" s="34"/>
      <c r="D21" s="34"/>
      <c r="E21" s="38"/>
      <c r="F21" s="34"/>
      <c r="G21" s="38"/>
      <c r="H21" s="33" t="s">
        <v>157</v>
      </c>
      <c r="I21" s="57"/>
      <c r="J21" s="57"/>
      <c r="K21" s="59"/>
      <c r="L21" s="58"/>
      <c r="M21" s="58"/>
      <c r="N21" s="58"/>
      <c r="O21" s="58"/>
      <c r="P21" s="58"/>
      <c r="Q21" s="58"/>
    </row>
    <row r="22" spans="1:17" ht="21" customHeight="1">
      <c r="A22" s="32"/>
      <c r="B22" s="33" t="s">
        <v>158</v>
      </c>
      <c r="C22" s="34"/>
      <c r="D22" s="34"/>
      <c r="E22" s="33"/>
      <c r="F22" s="34"/>
      <c r="G22" s="33"/>
      <c r="H22" s="33" t="s">
        <v>159</v>
      </c>
      <c r="I22" s="57"/>
      <c r="J22" s="57"/>
      <c r="K22" s="54"/>
      <c r="L22" s="58"/>
      <c r="M22" s="58"/>
      <c r="N22" s="58"/>
      <c r="O22" s="58"/>
      <c r="P22" s="58"/>
      <c r="Q22" s="58"/>
    </row>
    <row r="23" spans="1:17" ht="21" customHeight="1">
      <c r="A23" s="32"/>
      <c r="B23" s="39" t="s">
        <v>160</v>
      </c>
      <c r="C23" s="34"/>
      <c r="D23" s="34"/>
      <c r="E23" s="33"/>
      <c r="F23" s="34"/>
      <c r="G23" s="33"/>
      <c r="H23" s="33" t="s">
        <v>161</v>
      </c>
      <c r="I23" s="57"/>
      <c r="J23" s="57"/>
      <c r="K23" s="60"/>
      <c r="L23" s="61"/>
      <c r="M23" s="61"/>
      <c r="N23" s="61"/>
      <c r="O23" s="61"/>
      <c r="P23" s="61"/>
      <c r="Q23" s="61"/>
    </row>
    <row r="24" spans="1:11" ht="21" customHeight="1">
      <c r="A24" s="32"/>
      <c r="B24" s="33" t="s">
        <v>162</v>
      </c>
      <c r="C24" s="34"/>
      <c r="D24" s="34"/>
      <c r="E24" s="33"/>
      <c r="F24" s="34"/>
      <c r="G24" s="33"/>
      <c r="H24" s="33" t="s">
        <v>163</v>
      </c>
      <c r="I24" s="34"/>
      <c r="J24" s="34"/>
      <c r="K24" s="62"/>
    </row>
    <row r="25" spans="1:11" ht="21" customHeight="1">
      <c r="A25" s="32"/>
      <c r="B25" s="33" t="s">
        <v>164</v>
      </c>
      <c r="C25" s="34"/>
      <c r="D25" s="34"/>
      <c r="E25" s="34"/>
      <c r="F25" s="34"/>
      <c r="G25" s="34"/>
      <c r="H25" s="34"/>
      <c r="I25" s="34"/>
      <c r="J25" s="53"/>
      <c r="K25" s="56"/>
    </row>
    <row r="26" spans="1:11" ht="21" customHeight="1">
      <c r="A26" s="40"/>
      <c r="B26" s="33" t="s">
        <v>165</v>
      </c>
      <c r="C26" s="41"/>
      <c r="D26" s="41"/>
      <c r="E26" s="41"/>
      <c r="F26" s="41"/>
      <c r="G26" s="41"/>
      <c r="H26" s="41"/>
      <c r="I26" s="41"/>
      <c r="J26" s="63"/>
      <c r="K26" s="64"/>
    </row>
    <row r="27" spans="1:11" ht="21" customHeight="1">
      <c r="A27" s="42"/>
      <c r="B27" s="43" t="s">
        <v>166</v>
      </c>
      <c r="C27" s="44"/>
      <c r="D27" s="44"/>
      <c r="E27" s="44"/>
      <c r="F27" s="44"/>
      <c r="G27" s="44"/>
      <c r="H27" s="44"/>
      <c r="I27" s="44"/>
      <c r="J27" s="65"/>
      <c r="K27" s="66"/>
    </row>
    <row r="28" spans="1:11" ht="14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</row>
    <row r="29" spans="1:11" ht="14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</row>
    <row r="30" spans="1:11" ht="14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</row>
  </sheetData>
  <sheetProtection/>
  <mergeCells count="12">
    <mergeCell ref="A1:K1"/>
    <mergeCell ref="A2:K2"/>
    <mergeCell ref="D3:E3"/>
    <mergeCell ref="F3:G3"/>
    <mergeCell ref="H3:I3"/>
    <mergeCell ref="J3:K3"/>
    <mergeCell ref="A10:C10"/>
    <mergeCell ref="D10:E10"/>
    <mergeCell ref="B13:C13"/>
    <mergeCell ref="B15:C15"/>
    <mergeCell ref="A3:C4"/>
    <mergeCell ref="A5:B9"/>
  </mergeCells>
  <printOptions horizontalCentered="1"/>
  <pageMargins left="0.16" right="0.16" top="0.2" bottom="0.2" header="0.16" footer="0.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袁传超</dc:creator>
  <cp:keywords/>
  <dc:description/>
  <cp:lastModifiedBy>黄竹梅</cp:lastModifiedBy>
  <cp:lastPrinted>2015-09-21T03:29:47Z</cp:lastPrinted>
  <dcterms:created xsi:type="dcterms:W3CDTF">2015-09-10T08:39:04Z</dcterms:created>
  <dcterms:modified xsi:type="dcterms:W3CDTF">2022-08-18T07:36:25Z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I">
    <vt:lpwstr>ECB894DD08844A75AAE0C4C0F17DF119</vt:lpwstr>
  </property>
</Properties>
</file>