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8655" firstSheet="2" activeTab="2"/>
  </bookViews>
  <sheets>
    <sheet name="附件一" sheetId="1" state="hidden" r:id="rId1"/>
    <sheet name="横琴粤澳深度合作区2019年土地增值税扣除项目金额标准" sheetId="2" r:id="rId2"/>
    <sheet name="户内装修综合指标细目组成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<sst xmlns="http://schemas.openxmlformats.org/spreadsheetml/2006/main" count="248" uniqueCount="169">
  <si>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</si>
  <si>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</si>
  <si>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</si>
  <si>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</si>
  <si>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</si>
  <si>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</si>
  <si>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</si>
  <si>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</si>
  <si>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</si>
  <si>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</si>
  <si>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</si>
  <si>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</si>
  <si>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</si>
  <si>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</si>
  <si>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</si>
  <si>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</si>
  <si>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</si>
  <si>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</si>
  <si>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</si>
  <si>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</si>
  <si>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</si>
  <si>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</si>
  <si>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</si>
  <si>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</si>
  <si>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</si>
  <si>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</si>
  <si>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</si>
  <si>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</si>
  <si>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</si>
  <si>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</si>
  <si>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</si>
  <si>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</si>
  <si>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</si>
  <si>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</si>
  <si>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</si>
  <si>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</si>
  <si>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</si>
  <si>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</si>
  <si>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</si>
  <si>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</si>
  <si>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</si>
  <si>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</si>
  <si>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</si>
  <si>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</si>
  <si>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</si>
  <si>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</si>
  <si>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</si>
  <si>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</si>
  <si>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</si>
  <si>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</si>
  <si>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</si>
  <si>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</si>
  <si>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</si>
  <si>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</si>
  <si>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</si>
  <si>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</si>
  <si>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</si>
  <si>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</si>
  <si>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</si>
  <si>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</si>
  <si>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</si>
  <si>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</si>
  <si>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</si>
  <si>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</si>
  <si>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</si>
  <si>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</si>
  <si>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附件2</t>
  </si>
  <si>
    <t>横琴粤澳深度合作区2019年土地增值税扣除项目金额标准</t>
  </si>
  <si>
    <t>模块名称</t>
  </si>
  <si>
    <t>造价指标
（元/㎡）</t>
  </si>
  <si>
    <t>1.按总建筑面积计；                                             2.若有两种或以上类型桩，可按相应占比综合折算指标，相应占比按其对应的基座平面面积比例计。                                                   3.桩基础综合指标按城区范围内地质状况良好的情况测算，不包特殊地质情况如遇溶洞，需采取灌浆或其它方式进行地质处理的费用。</t>
  </si>
  <si>
    <t>1.按地下室总建筑面积（含人防面积）计算；
2.含场地平整、土方挖运及回填、基坑支护，土建、装修、给排水、照明、消防、弱电、智能化、防雷、通风、停车场标线标识标牌等。</t>
  </si>
  <si>
    <t>1.按地下室人防建筑面积计；
2.‘+’表示除地下室通用指标外，因人防部分而增加的单方造价；
3.含人防土建、人防给排水、人防电气、、人防通风、人防门等。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</si>
  <si>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</si>
  <si>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</si>
  <si>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</si>
  <si>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</si>
  <si>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</si>
  <si>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</si>
  <si>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 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</si>
  <si>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</si>
  <si>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</si>
  <si>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1.按实体体积计（含压顶、基础，不含垫层）。</t>
  </si>
  <si>
    <t>1.按实体体积计；
2.仅指前期‘三通一平’土方开挖，运距按5km计，每增减1km增减3元/m³。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</si>
  <si>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</si>
  <si>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</si>
  <si>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</si>
  <si>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</si>
  <si>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2019年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</si>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</sst>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3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3" fillId="0" borderId="3" applyNumberFormat="0" applyFill="0" applyAlignment="0" applyProtection="0"/>
    <xf numFmtId="0" fontId="23" fillId="7" borderId="0" applyNumberFormat="0" applyBorder="0" applyAlignment="0" applyProtection="0"/>
    <xf numFmtId="0" fontId="29" fillId="0" borderId="4" applyNumberFormat="0" applyFill="0" applyAlignment="0" applyProtection="0"/>
    <xf numFmtId="0" fontId="23" fillId="3" borderId="0" applyNumberFormat="0" applyBorder="0" applyAlignment="0" applyProtection="0"/>
    <xf numFmtId="0" fontId="35" fillId="2" borderId="5" applyNumberFormat="0" applyAlignment="0" applyProtection="0"/>
    <xf numFmtId="0" fontId="28" fillId="2" borderId="1" applyNumberFormat="0" applyAlignment="0" applyProtection="0"/>
    <xf numFmtId="0" fontId="32" fillId="8" borderId="6" applyNumberFormat="0" applyAlignment="0" applyProtection="0"/>
    <xf numFmtId="0" fontId="21" fillId="9" borderId="0" applyNumberFormat="0" applyBorder="0" applyAlignment="0" applyProtection="0"/>
    <xf numFmtId="0" fontId="23" fillId="10" borderId="0" applyNumberFormat="0" applyBorder="0" applyAlignment="0" applyProtection="0"/>
    <xf numFmtId="0" fontId="34" fillId="0" borderId="7" applyNumberFormat="0" applyFill="0" applyAlignment="0" applyProtection="0"/>
    <xf numFmtId="0" fontId="37" fillId="0" borderId="8" applyNumberFormat="0" applyFill="0" applyAlignment="0" applyProtection="0"/>
    <xf numFmtId="0" fontId="38" fillId="9" borderId="0" applyNumberFormat="0" applyBorder="0" applyAlignment="0" applyProtection="0"/>
    <xf numFmtId="0" fontId="36" fillId="11" borderId="0" applyNumberFormat="0" applyBorder="0" applyAlignment="0" applyProtection="0"/>
    <xf numFmtId="0" fontId="21" fillId="12" borderId="0" applyNumberFormat="0" applyBorder="0" applyAlignment="0" applyProtection="0"/>
    <xf numFmtId="0" fontId="2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3" fillId="16" borderId="0" applyNumberFormat="0" applyBorder="0" applyAlignment="0" applyProtection="0"/>
    <xf numFmtId="0" fontId="21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76" fontId="7" fillId="0" borderId="20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7" fontId="7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7" fillId="0" borderId="13" xfId="0" applyNumberFormat="1" applyFont="1" applyFill="1" applyBorder="1" applyAlignment="1">
      <alignment horizontal="center" vertical="center" textRotation="255" wrapText="1"/>
    </xf>
    <xf numFmtId="0" fontId="7" fillId="0" borderId="21" xfId="0" applyNumberFormat="1" applyFont="1" applyFill="1" applyBorder="1" applyAlignment="1">
      <alignment horizontal="center" vertical="center" textRotation="255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77" fontId="16" fillId="0" borderId="27" xfId="0" applyNumberFormat="1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177" fontId="39" fillId="0" borderId="27" xfId="0" applyNumberFormat="1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center" vertical="center" textRotation="255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center" vertical="center" textRotation="255" wrapText="1"/>
    </xf>
    <xf numFmtId="0" fontId="16" fillId="0" borderId="27" xfId="0" applyFont="1" applyFill="1" applyBorder="1" applyAlignment="1">
      <alignment horizontal="center" vertical="center" wrapText="1"/>
    </xf>
    <xf numFmtId="177" fontId="16" fillId="0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7" fontId="7" fillId="19" borderId="13" xfId="0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textRotation="255" wrapText="1"/>
    </xf>
    <xf numFmtId="0" fontId="16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textRotation="255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6" fillId="0" borderId="21" xfId="0" applyNumberFormat="1" applyFont="1" applyFill="1" applyBorder="1" applyAlignment="1">
      <alignment horizontal="center" vertical="center" textRotation="255" wrapText="1"/>
    </xf>
    <xf numFmtId="0" fontId="17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textRotation="255" wrapText="1"/>
    </xf>
    <xf numFmtId="177" fontId="41" fillId="0" borderId="13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177" fontId="39" fillId="0" borderId="20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64" customWidth="1"/>
    <col min="2" max="2" width="5.75390625" style="65" customWidth="1"/>
    <col min="3" max="3" width="9.75390625" style="65" customWidth="1"/>
    <col min="4" max="4" width="18.75390625" style="65" customWidth="1"/>
    <col min="5" max="12" width="8.50390625" style="64" customWidth="1"/>
    <col min="13" max="13" width="86.625" style="64" customWidth="1"/>
    <col min="14" max="236" width="9.00390625" style="61" customWidth="1"/>
  </cols>
  <sheetData>
    <row r="1" spans="1:13" ht="34.5" customHeight="1">
      <c r="A1" s="67" t="s">
        <v>0</v>
      </c>
      <c r="B1" s="67"/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62" customFormat="1" ht="18" customHeight="1">
      <c r="A2" s="70" t="s">
        <v>2</v>
      </c>
      <c r="B2" s="71" t="s">
        <v>3</v>
      </c>
      <c r="C2" s="70"/>
      <c r="D2" s="70"/>
      <c r="E2" s="73" t="s">
        <v>4</v>
      </c>
      <c r="F2" s="127"/>
      <c r="G2" s="127"/>
      <c r="H2" s="127"/>
      <c r="I2" s="127"/>
      <c r="J2" s="127"/>
      <c r="K2" s="127"/>
      <c r="L2" s="127"/>
      <c r="M2" s="73" t="s">
        <v>5</v>
      </c>
    </row>
    <row r="3" spans="1:13" s="62" customFormat="1" ht="21" customHeight="1">
      <c r="A3" s="70"/>
      <c r="B3" s="71"/>
      <c r="C3" s="127"/>
      <c r="D3" s="127"/>
      <c r="E3" s="73">
        <v>2008</v>
      </c>
      <c r="F3" s="127">
        <v>2009</v>
      </c>
      <c r="G3" s="127">
        <v>2010</v>
      </c>
      <c r="H3" s="127">
        <v>2011</v>
      </c>
      <c r="I3" s="127">
        <v>2012</v>
      </c>
      <c r="J3" s="127">
        <v>2013</v>
      </c>
      <c r="K3" s="127">
        <v>2014</v>
      </c>
      <c r="L3" s="127">
        <v>2015</v>
      </c>
      <c r="M3" s="137"/>
    </row>
    <row r="4" spans="1:13" s="63" customFormat="1" ht="18" customHeight="1">
      <c r="A4" s="75" t="s">
        <v>6</v>
      </c>
      <c r="B4" s="76" t="s">
        <v>7</v>
      </c>
      <c r="C4" s="77" t="s">
        <v>8</v>
      </c>
      <c r="D4" s="77"/>
      <c r="E4" s="128" t="e">
        <f aca="true" t="shared" si="0" ref="E4:E19">K4*0.888</f>
        <v>#REF!</v>
      </c>
      <c r="F4" s="128" t="e">
        <f aca="true" t="shared" si="1" ref="F4:F19">K4*0.895</f>
        <v>#REF!</v>
      </c>
      <c r="G4" s="128" t="e">
        <f aca="true" t="shared" si="2" ref="G4:G19">K4*0.942</f>
        <v>#REF!</v>
      </c>
      <c r="H4" s="128" t="e">
        <f aca="true" t="shared" si="3" ref="H4:H19">K4*0.977</f>
        <v>#REF!</v>
      </c>
      <c r="I4" s="128" t="e">
        <f aca="true" t="shared" si="4" ref="I4:I19">K4*0.96</f>
        <v>#REF!</v>
      </c>
      <c r="J4" s="128" t="e">
        <f>K4*0.993</f>
        <v>#REF!</v>
      </c>
      <c r="K4" s="128" t="e">
        <f>横琴粤澳深度合作区2019年土地增值税扣除项目金额标准!#REF!*0.95</f>
        <v>#REF!</v>
      </c>
      <c r="L4" s="128" t="e">
        <f aca="true" t="shared" si="5" ref="L4:L19">K4*0.981</f>
        <v>#REF!</v>
      </c>
      <c r="M4" s="138" t="s">
        <v>9</v>
      </c>
    </row>
    <row r="5" spans="1:13" s="63" customFormat="1" ht="18" customHeight="1">
      <c r="A5" s="75"/>
      <c r="B5" s="76"/>
      <c r="C5" s="77" t="s">
        <v>10</v>
      </c>
      <c r="D5" s="77" t="s">
        <v>11</v>
      </c>
      <c r="E5" s="128" t="e">
        <f t="shared" si="0"/>
        <v>#REF!</v>
      </c>
      <c r="F5" s="128" t="e">
        <f t="shared" si="1"/>
        <v>#REF!</v>
      </c>
      <c r="G5" s="128" t="e">
        <f t="shared" si="2"/>
        <v>#REF!</v>
      </c>
      <c r="H5" s="128" t="e">
        <f t="shared" si="3"/>
        <v>#REF!</v>
      </c>
      <c r="I5" s="128" t="e">
        <f t="shared" si="4"/>
        <v>#REF!</v>
      </c>
      <c r="J5" s="128" t="e">
        <f aca="true" t="shared" si="6" ref="J5:J19">K5*0.993</f>
        <v>#REF!</v>
      </c>
      <c r="K5" s="128" t="e">
        <f>横琴粤澳深度合作区2019年土地增值税扣除项目金额标准!#REF!*0.95</f>
        <v>#REF!</v>
      </c>
      <c r="L5" s="128" t="e">
        <f t="shared" si="5"/>
        <v>#REF!</v>
      </c>
      <c r="M5" s="102"/>
    </row>
    <row r="6" spans="1:13" s="63" customFormat="1" ht="18" customHeight="1">
      <c r="A6" s="75"/>
      <c r="B6" s="76"/>
      <c r="C6" s="77"/>
      <c r="D6" s="77" t="s">
        <v>12</v>
      </c>
      <c r="E6" s="128" t="e">
        <f t="shared" si="0"/>
        <v>#REF!</v>
      </c>
      <c r="F6" s="128" t="e">
        <f t="shared" si="1"/>
        <v>#REF!</v>
      </c>
      <c r="G6" s="128" t="e">
        <f t="shared" si="2"/>
        <v>#REF!</v>
      </c>
      <c r="H6" s="128" t="e">
        <f t="shared" si="3"/>
        <v>#REF!</v>
      </c>
      <c r="I6" s="128" t="e">
        <f t="shared" si="4"/>
        <v>#REF!</v>
      </c>
      <c r="J6" s="128" t="e">
        <f t="shared" si="6"/>
        <v>#REF!</v>
      </c>
      <c r="K6" s="128" t="e">
        <f>横琴粤澳深度合作区2019年土地增值税扣除项目金额标准!#REF!*0.95</f>
        <v>#REF!</v>
      </c>
      <c r="L6" s="128" t="e">
        <f t="shared" si="5"/>
        <v>#REF!</v>
      </c>
      <c r="M6" s="102"/>
    </row>
    <row r="7" spans="1:13" s="63" customFormat="1" ht="18" customHeight="1">
      <c r="A7" s="75"/>
      <c r="B7" s="76"/>
      <c r="C7" s="77"/>
      <c r="D7" s="77" t="s">
        <v>13</v>
      </c>
      <c r="E7" s="128" t="e">
        <f t="shared" si="0"/>
        <v>#REF!</v>
      </c>
      <c r="F7" s="128" t="e">
        <f t="shared" si="1"/>
        <v>#REF!</v>
      </c>
      <c r="G7" s="128" t="e">
        <f t="shared" si="2"/>
        <v>#REF!</v>
      </c>
      <c r="H7" s="128" t="e">
        <f t="shared" si="3"/>
        <v>#REF!</v>
      </c>
      <c r="I7" s="128" t="e">
        <f t="shared" si="4"/>
        <v>#REF!</v>
      </c>
      <c r="J7" s="128" t="e">
        <f t="shared" si="6"/>
        <v>#REF!</v>
      </c>
      <c r="K7" s="128" t="e">
        <f>横琴粤澳深度合作区2019年土地增值税扣除项目金额标准!#REF!*0.95</f>
        <v>#REF!</v>
      </c>
      <c r="L7" s="128" t="e">
        <f t="shared" si="5"/>
        <v>#REF!</v>
      </c>
      <c r="M7" s="102"/>
    </row>
    <row r="8" spans="1:13" s="63" customFormat="1" ht="18" customHeight="1">
      <c r="A8" s="75"/>
      <c r="B8" s="84" t="s">
        <v>14</v>
      </c>
      <c r="C8" s="85" t="s">
        <v>15</v>
      </c>
      <c r="D8" s="85"/>
      <c r="E8" s="128" t="e">
        <f t="shared" si="0"/>
        <v>#REF!</v>
      </c>
      <c r="F8" s="128" t="e">
        <f t="shared" si="1"/>
        <v>#REF!</v>
      </c>
      <c r="G8" s="128" t="e">
        <f t="shared" si="2"/>
        <v>#REF!</v>
      </c>
      <c r="H8" s="128" t="e">
        <f t="shared" si="3"/>
        <v>#REF!</v>
      </c>
      <c r="I8" s="128" t="e">
        <f t="shared" si="4"/>
        <v>#REF!</v>
      </c>
      <c r="J8" s="128" t="e">
        <f t="shared" si="6"/>
        <v>#REF!</v>
      </c>
      <c r="K8" s="128" t="e">
        <f>横琴粤澳深度合作区2019年土地增值税扣除项目金额标准!#REF!*0.95</f>
        <v>#REF!</v>
      </c>
      <c r="L8" s="128" t="e">
        <f t="shared" si="5"/>
        <v>#REF!</v>
      </c>
      <c r="M8" s="80" t="s">
        <v>16</v>
      </c>
    </row>
    <row r="9" spans="1:13" s="63" customFormat="1" ht="18" customHeight="1">
      <c r="A9" s="75"/>
      <c r="B9" s="84"/>
      <c r="C9" s="77" t="s">
        <v>17</v>
      </c>
      <c r="D9" s="77"/>
      <c r="E9" s="128" t="e">
        <f t="shared" si="0"/>
        <v>#REF!</v>
      </c>
      <c r="F9" s="128" t="e">
        <f t="shared" si="1"/>
        <v>#REF!</v>
      </c>
      <c r="G9" s="128" t="e">
        <f t="shared" si="2"/>
        <v>#REF!</v>
      </c>
      <c r="H9" s="128" t="e">
        <f t="shared" si="3"/>
        <v>#REF!</v>
      </c>
      <c r="I9" s="128" t="e">
        <f t="shared" si="4"/>
        <v>#REF!</v>
      </c>
      <c r="J9" s="128" t="e">
        <f t="shared" si="6"/>
        <v>#REF!</v>
      </c>
      <c r="K9" s="128" t="e">
        <f>横琴粤澳深度合作区2019年土地增值税扣除项目金额标准!#REF!*0.95</f>
        <v>#REF!</v>
      </c>
      <c r="L9" s="128" t="e">
        <f t="shared" si="5"/>
        <v>#REF!</v>
      </c>
      <c r="M9" s="83"/>
    </row>
    <row r="10" spans="1:13" s="63" customFormat="1" ht="18" customHeight="1">
      <c r="A10" s="75"/>
      <c r="B10" s="84"/>
      <c r="C10" s="89" t="s">
        <v>18</v>
      </c>
      <c r="D10" s="89"/>
      <c r="E10" s="128" t="e">
        <f t="shared" si="0"/>
        <v>#REF!</v>
      </c>
      <c r="F10" s="128" t="e">
        <f t="shared" si="1"/>
        <v>#REF!</v>
      </c>
      <c r="G10" s="128" t="e">
        <f t="shared" si="2"/>
        <v>#REF!</v>
      </c>
      <c r="H10" s="128" t="e">
        <f t="shared" si="3"/>
        <v>#REF!</v>
      </c>
      <c r="I10" s="128" t="e">
        <f t="shared" si="4"/>
        <v>#REF!</v>
      </c>
      <c r="J10" s="128" t="e">
        <f t="shared" si="6"/>
        <v>#REF!</v>
      </c>
      <c r="K10" s="128" t="e">
        <f>横琴粤澳深度合作区2019年土地增值税扣除项目金额标准!#REF!*0.95</f>
        <v>#REF!</v>
      </c>
      <c r="L10" s="128" t="e">
        <f t="shared" si="5"/>
        <v>#REF!</v>
      </c>
      <c r="M10" s="83"/>
    </row>
    <row r="11" spans="1:13" s="63" customFormat="1" ht="18" customHeight="1">
      <c r="A11" s="75"/>
      <c r="B11" s="76"/>
      <c r="C11" s="77" t="s">
        <v>19</v>
      </c>
      <c r="D11" s="77"/>
      <c r="E11" s="128" t="e">
        <f t="shared" si="0"/>
        <v>#REF!</v>
      </c>
      <c r="F11" s="128" t="e">
        <f t="shared" si="1"/>
        <v>#REF!</v>
      </c>
      <c r="G11" s="128" t="e">
        <f t="shared" si="2"/>
        <v>#REF!</v>
      </c>
      <c r="H11" s="128" t="e">
        <f t="shared" si="3"/>
        <v>#REF!</v>
      </c>
      <c r="I11" s="128" t="e">
        <f t="shared" si="4"/>
        <v>#REF!</v>
      </c>
      <c r="J11" s="128" t="e">
        <f t="shared" si="6"/>
        <v>#REF!</v>
      </c>
      <c r="K11" s="128" t="e">
        <f>横琴粤澳深度合作区2019年土地增值税扣除项目金额标准!#REF!*0.95</f>
        <v>#REF!</v>
      </c>
      <c r="L11" s="128" t="e">
        <f t="shared" si="5"/>
        <v>#REF!</v>
      </c>
      <c r="M11" s="139" t="s">
        <v>20</v>
      </c>
    </row>
    <row r="12" spans="1:13" s="63" customFormat="1" ht="18" customHeight="1">
      <c r="A12" s="75"/>
      <c r="B12" s="129" t="s">
        <v>21</v>
      </c>
      <c r="C12" s="85" t="s">
        <v>22</v>
      </c>
      <c r="D12" s="85" t="s">
        <v>23</v>
      </c>
      <c r="E12" s="128" t="e">
        <f t="shared" si="0"/>
        <v>#REF!</v>
      </c>
      <c r="F12" s="128" t="e">
        <f t="shared" si="1"/>
        <v>#REF!</v>
      </c>
      <c r="G12" s="128" t="e">
        <f t="shared" si="2"/>
        <v>#REF!</v>
      </c>
      <c r="H12" s="128" t="e">
        <f t="shared" si="3"/>
        <v>#REF!</v>
      </c>
      <c r="I12" s="128" t="e">
        <f t="shared" si="4"/>
        <v>#REF!</v>
      </c>
      <c r="J12" s="128" t="e">
        <f t="shared" si="6"/>
        <v>#REF!</v>
      </c>
      <c r="K12" s="128" t="e">
        <f>横琴粤澳深度合作区2019年土地增值税扣除项目金额标准!#REF!*0.95</f>
        <v>#REF!</v>
      </c>
      <c r="L12" s="128" t="e">
        <f t="shared" si="5"/>
        <v>#REF!</v>
      </c>
      <c r="M12" s="87" t="s">
        <v>24</v>
      </c>
    </row>
    <row r="13" spans="1:13" s="63" customFormat="1" ht="18" customHeight="1">
      <c r="A13" s="75"/>
      <c r="B13" s="129"/>
      <c r="C13" s="77"/>
      <c r="D13" s="77" t="s">
        <v>25</v>
      </c>
      <c r="E13" s="128" t="e">
        <f t="shared" si="0"/>
        <v>#REF!</v>
      </c>
      <c r="F13" s="128" t="e">
        <f t="shared" si="1"/>
        <v>#REF!</v>
      </c>
      <c r="G13" s="128" t="e">
        <f t="shared" si="2"/>
        <v>#REF!</v>
      </c>
      <c r="H13" s="128" t="e">
        <f t="shared" si="3"/>
        <v>#REF!</v>
      </c>
      <c r="I13" s="128" t="e">
        <f t="shared" si="4"/>
        <v>#REF!</v>
      </c>
      <c r="J13" s="128" t="e">
        <f t="shared" si="6"/>
        <v>#REF!</v>
      </c>
      <c r="K13" s="128" t="e">
        <f>横琴粤澳深度合作区2019年土地增值税扣除项目金额标准!#REF!*0.95</f>
        <v>#REF!</v>
      </c>
      <c r="L13" s="128" t="e">
        <f t="shared" si="5"/>
        <v>#REF!</v>
      </c>
      <c r="M13" s="88"/>
    </row>
    <row r="14" spans="1:13" s="63" customFormat="1" ht="18" customHeight="1">
      <c r="A14" s="75"/>
      <c r="B14" s="129"/>
      <c r="C14" s="77" t="s">
        <v>26</v>
      </c>
      <c r="D14" s="77"/>
      <c r="E14" s="128" t="e">
        <f t="shared" si="0"/>
        <v>#REF!</v>
      </c>
      <c r="F14" s="128" t="e">
        <f t="shared" si="1"/>
        <v>#REF!</v>
      </c>
      <c r="G14" s="128" t="e">
        <f t="shared" si="2"/>
        <v>#REF!</v>
      </c>
      <c r="H14" s="128" t="e">
        <f t="shared" si="3"/>
        <v>#REF!</v>
      </c>
      <c r="I14" s="128" t="e">
        <f t="shared" si="4"/>
        <v>#REF!</v>
      </c>
      <c r="J14" s="128" t="e">
        <f t="shared" si="6"/>
        <v>#REF!</v>
      </c>
      <c r="K14" s="128" t="e">
        <f>横琴粤澳深度合作区2019年土地增值税扣除项目金额标准!#REF!*0.95</f>
        <v>#REF!</v>
      </c>
      <c r="L14" s="128" t="e">
        <f t="shared" si="5"/>
        <v>#REF!</v>
      </c>
      <c r="M14" s="88"/>
    </row>
    <row r="15" spans="1:13" s="63" customFormat="1" ht="18" customHeight="1">
      <c r="A15" s="75"/>
      <c r="B15" s="129"/>
      <c r="C15" s="77" t="s">
        <v>27</v>
      </c>
      <c r="D15" s="77"/>
      <c r="E15" s="128" t="e">
        <f t="shared" si="0"/>
        <v>#REF!</v>
      </c>
      <c r="F15" s="128" t="e">
        <f t="shared" si="1"/>
        <v>#REF!</v>
      </c>
      <c r="G15" s="128" t="e">
        <f t="shared" si="2"/>
        <v>#REF!</v>
      </c>
      <c r="H15" s="128" t="e">
        <f t="shared" si="3"/>
        <v>#REF!</v>
      </c>
      <c r="I15" s="128" t="e">
        <f t="shared" si="4"/>
        <v>#REF!</v>
      </c>
      <c r="J15" s="128" t="e">
        <f t="shared" si="6"/>
        <v>#REF!</v>
      </c>
      <c r="K15" s="128" t="e">
        <f>横琴粤澳深度合作区2019年土地增值税扣除项目金额标准!#REF!*0.95</f>
        <v>#REF!</v>
      </c>
      <c r="L15" s="128" t="e">
        <f t="shared" si="5"/>
        <v>#REF!</v>
      </c>
      <c r="M15" s="88"/>
    </row>
    <row r="16" spans="1:13" s="63" customFormat="1" ht="18" customHeight="1">
      <c r="A16" s="75"/>
      <c r="B16" s="129"/>
      <c r="C16" s="77" t="s">
        <v>28</v>
      </c>
      <c r="D16" s="77" t="s">
        <v>29</v>
      </c>
      <c r="E16" s="128" t="e">
        <f t="shared" si="0"/>
        <v>#REF!</v>
      </c>
      <c r="F16" s="128" t="e">
        <f t="shared" si="1"/>
        <v>#REF!</v>
      </c>
      <c r="G16" s="128" t="e">
        <f t="shared" si="2"/>
        <v>#REF!</v>
      </c>
      <c r="H16" s="128" t="e">
        <f t="shared" si="3"/>
        <v>#REF!</v>
      </c>
      <c r="I16" s="128" t="e">
        <f t="shared" si="4"/>
        <v>#REF!</v>
      </c>
      <c r="J16" s="128" t="e">
        <f t="shared" si="6"/>
        <v>#REF!</v>
      </c>
      <c r="K16" s="128" t="e">
        <f>横琴粤澳深度合作区2019年土地增值税扣除项目金额标准!#REF!*0.95</f>
        <v>#REF!</v>
      </c>
      <c r="L16" s="128" t="e">
        <f t="shared" si="5"/>
        <v>#REF!</v>
      </c>
      <c r="M16" s="88"/>
    </row>
    <row r="17" spans="1:13" s="63" customFormat="1" ht="18" customHeight="1">
      <c r="A17" s="75"/>
      <c r="B17" s="129"/>
      <c r="C17" s="77"/>
      <c r="D17" s="77" t="s">
        <v>30</v>
      </c>
      <c r="E17" s="130" t="e">
        <f t="shared" si="0"/>
        <v>#REF!</v>
      </c>
      <c r="F17" s="130" t="e">
        <f t="shared" si="1"/>
        <v>#REF!</v>
      </c>
      <c r="G17" s="130" t="e">
        <f t="shared" si="2"/>
        <v>#REF!</v>
      </c>
      <c r="H17" s="130" t="e">
        <f t="shared" si="3"/>
        <v>#REF!</v>
      </c>
      <c r="I17" s="130" t="e">
        <f t="shared" si="4"/>
        <v>#REF!</v>
      </c>
      <c r="J17" s="130" t="e">
        <f t="shared" si="6"/>
        <v>#REF!</v>
      </c>
      <c r="K17" s="130" t="e">
        <f>横琴粤澳深度合作区2019年土地增值税扣除项目金额标准!#REF!*0.95</f>
        <v>#REF!</v>
      </c>
      <c r="L17" s="130" t="e">
        <f t="shared" si="5"/>
        <v>#REF!</v>
      </c>
      <c r="M17" s="88"/>
    </row>
    <row r="18" spans="1:13" s="63" customFormat="1" ht="18" customHeight="1">
      <c r="A18" s="75"/>
      <c r="B18" s="129"/>
      <c r="C18" s="77"/>
      <c r="D18" s="77" t="s">
        <v>31</v>
      </c>
      <c r="E18" s="130" t="e">
        <f t="shared" si="0"/>
        <v>#REF!</v>
      </c>
      <c r="F18" s="130" t="e">
        <f t="shared" si="1"/>
        <v>#REF!</v>
      </c>
      <c r="G18" s="130" t="e">
        <f t="shared" si="2"/>
        <v>#REF!</v>
      </c>
      <c r="H18" s="130" t="e">
        <f t="shared" si="3"/>
        <v>#REF!</v>
      </c>
      <c r="I18" s="130" t="e">
        <f t="shared" si="4"/>
        <v>#REF!</v>
      </c>
      <c r="J18" s="130" t="e">
        <f t="shared" si="6"/>
        <v>#REF!</v>
      </c>
      <c r="K18" s="130" t="e">
        <f>横琴粤澳深度合作区2019年土地增值税扣除项目金额标准!#REF!*0.95</f>
        <v>#REF!</v>
      </c>
      <c r="L18" s="130" t="e">
        <f t="shared" si="5"/>
        <v>#REF!</v>
      </c>
      <c r="M18" s="88"/>
    </row>
    <row r="19" spans="1:13" s="63" customFormat="1" ht="18" customHeight="1">
      <c r="A19" s="75"/>
      <c r="B19" s="129"/>
      <c r="C19" s="77"/>
      <c r="D19" s="77" t="s">
        <v>32</v>
      </c>
      <c r="E19" s="131" t="e">
        <f t="shared" si="0"/>
        <v>#REF!</v>
      </c>
      <c r="F19" s="131" t="e">
        <f t="shared" si="1"/>
        <v>#REF!</v>
      </c>
      <c r="G19" s="131" t="e">
        <f t="shared" si="2"/>
        <v>#REF!</v>
      </c>
      <c r="H19" s="131" t="e">
        <f t="shared" si="3"/>
        <v>#REF!</v>
      </c>
      <c r="I19" s="131" t="e">
        <f t="shared" si="4"/>
        <v>#REF!</v>
      </c>
      <c r="J19" s="131" t="e">
        <f t="shared" si="6"/>
        <v>#REF!</v>
      </c>
      <c r="K19" s="131" t="e">
        <f>横琴粤澳深度合作区2019年土地增值税扣除项目金额标准!#REF!*0.95</f>
        <v>#REF!</v>
      </c>
      <c r="L19" s="131" t="e">
        <f t="shared" si="5"/>
        <v>#REF!</v>
      </c>
      <c r="M19" s="88"/>
    </row>
    <row r="20" spans="1:13" s="63" customFormat="1" ht="18" customHeight="1">
      <c r="A20" s="75"/>
      <c r="B20" s="129"/>
      <c r="C20" s="77"/>
      <c r="D20" s="104" t="s">
        <v>33</v>
      </c>
      <c r="E20" s="130" t="e">
        <f aca="true" t="shared" si="7" ref="E20:E38">K20*0.888</f>
        <v>#REF!</v>
      </c>
      <c r="F20" s="130" t="e">
        <f aca="true" t="shared" si="8" ref="F20:F38">K20*0.895</f>
        <v>#REF!</v>
      </c>
      <c r="G20" s="130" t="e">
        <f aca="true" t="shared" si="9" ref="G20:G38">K20*0.942</f>
        <v>#REF!</v>
      </c>
      <c r="H20" s="130" t="e">
        <f aca="true" t="shared" si="10" ref="H20:H38">K20*0.977</f>
        <v>#REF!</v>
      </c>
      <c r="I20" s="130" t="e">
        <f aca="true" t="shared" si="11" ref="I20:I38">K20*0.96</f>
        <v>#REF!</v>
      </c>
      <c r="J20" s="130" t="e">
        <f aca="true" t="shared" si="12" ref="J20:J27">K20*0.993</f>
        <v>#REF!</v>
      </c>
      <c r="K20" s="130" t="e">
        <f>横琴粤澳深度合作区2019年土地增值税扣除项目金额标准!#REF!*0.95</f>
        <v>#REF!</v>
      </c>
      <c r="L20" s="130" t="e">
        <f aca="true" t="shared" si="13" ref="L20:L38">K20*0.981</f>
        <v>#REF!</v>
      </c>
      <c r="M20" s="88"/>
    </row>
    <row r="21" spans="1:13" s="63" customFormat="1" ht="18" customHeight="1">
      <c r="A21" s="75"/>
      <c r="B21" s="129"/>
      <c r="C21" s="77"/>
      <c r="D21" s="104" t="s">
        <v>34</v>
      </c>
      <c r="E21" s="128" t="e">
        <f t="shared" si="7"/>
        <v>#REF!</v>
      </c>
      <c r="F21" s="128" t="e">
        <f t="shared" si="8"/>
        <v>#REF!</v>
      </c>
      <c r="G21" s="128" t="e">
        <f t="shared" si="9"/>
        <v>#REF!</v>
      </c>
      <c r="H21" s="128" t="e">
        <f t="shared" si="10"/>
        <v>#REF!</v>
      </c>
      <c r="I21" s="128" t="e">
        <f t="shared" si="11"/>
        <v>#REF!</v>
      </c>
      <c r="J21" s="128" t="e">
        <f t="shared" si="12"/>
        <v>#REF!</v>
      </c>
      <c r="K21" s="128" t="e">
        <f>横琴粤澳深度合作区2019年土地增值税扣除项目金额标准!#REF!*0.95</f>
        <v>#REF!</v>
      </c>
      <c r="L21" s="128" t="e">
        <f t="shared" si="13"/>
        <v>#REF!</v>
      </c>
      <c r="M21" s="88"/>
    </row>
    <row r="22" spans="1:13" s="63" customFormat="1" ht="18" customHeight="1">
      <c r="A22" s="75"/>
      <c r="B22" s="129"/>
      <c r="C22" s="77" t="s">
        <v>35</v>
      </c>
      <c r="D22" s="77" t="s">
        <v>29</v>
      </c>
      <c r="E22" s="128" t="e">
        <f t="shared" si="7"/>
        <v>#REF!</v>
      </c>
      <c r="F22" s="128" t="e">
        <f t="shared" si="8"/>
        <v>#REF!</v>
      </c>
      <c r="G22" s="128" t="e">
        <f t="shared" si="9"/>
        <v>#REF!</v>
      </c>
      <c r="H22" s="128" t="e">
        <f t="shared" si="10"/>
        <v>#REF!</v>
      </c>
      <c r="I22" s="128" t="e">
        <f t="shared" si="11"/>
        <v>#REF!</v>
      </c>
      <c r="J22" s="128" t="e">
        <f t="shared" si="12"/>
        <v>#REF!</v>
      </c>
      <c r="K22" s="128" t="e">
        <f>横琴粤澳深度合作区2019年土地增值税扣除项目金额标准!#REF!*0.95</f>
        <v>#REF!</v>
      </c>
      <c r="L22" s="128" t="e">
        <f t="shared" si="13"/>
        <v>#REF!</v>
      </c>
      <c r="M22" s="138" t="s">
        <v>36</v>
      </c>
    </row>
    <row r="23" spans="1:13" s="63" customFormat="1" ht="18" customHeight="1">
      <c r="A23" s="75"/>
      <c r="B23" s="129"/>
      <c r="C23" s="77"/>
      <c r="D23" s="77" t="s">
        <v>37</v>
      </c>
      <c r="E23" s="130" t="e">
        <f t="shared" si="7"/>
        <v>#REF!</v>
      </c>
      <c r="F23" s="130" t="e">
        <f t="shared" si="8"/>
        <v>#REF!</v>
      </c>
      <c r="G23" s="130" t="e">
        <f t="shared" si="9"/>
        <v>#REF!</v>
      </c>
      <c r="H23" s="130" t="e">
        <f t="shared" si="10"/>
        <v>#REF!</v>
      </c>
      <c r="I23" s="130" t="e">
        <f t="shared" si="11"/>
        <v>#REF!</v>
      </c>
      <c r="J23" s="130" t="e">
        <f t="shared" si="12"/>
        <v>#REF!</v>
      </c>
      <c r="K23" s="130" t="e">
        <f>横琴粤澳深度合作区2019年土地增值税扣除项目金额标准!#REF!*0.95</f>
        <v>#REF!</v>
      </c>
      <c r="L23" s="130" t="e">
        <f t="shared" si="13"/>
        <v>#REF!</v>
      </c>
      <c r="M23" s="102"/>
    </row>
    <row r="24" spans="1:13" s="63" customFormat="1" ht="18" customHeight="1">
      <c r="A24" s="75"/>
      <c r="B24" s="129"/>
      <c r="C24" s="77"/>
      <c r="D24" s="77" t="s">
        <v>38</v>
      </c>
      <c r="E24" s="130" t="e">
        <f t="shared" si="7"/>
        <v>#REF!</v>
      </c>
      <c r="F24" s="130" t="e">
        <f t="shared" si="8"/>
        <v>#REF!</v>
      </c>
      <c r="G24" s="130" t="e">
        <f t="shared" si="9"/>
        <v>#REF!</v>
      </c>
      <c r="H24" s="130" t="e">
        <f t="shared" si="10"/>
        <v>#REF!</v>
      </c>
      <c r="I24" s="130" t="e">
        <f t="shared" si="11"/>
        <v>#REF!</v>
      </c>
      <c r="J24" s="130" t="e">
        <f t="shared" si="12"/>
        <v>#REF!</v>
      </c>
      <c r="K24" s="130" t="e">
        <f>横琴粤澳深度合作区2019年土地增值税扣除项目金额标准!#REF!*0.95</f>
        <v>#REF!</v>
      </c>
      <c r="L24" s="130" t="e">
        <f t="shared" si="13"/>
        <v>#REF!</v>
      </c>
      <c r="M24" s="102"/>
    </row>
    <row r="25" spans="1:13" s="63" customFormat="1" ht="18" customHeight="1">
      <c r="A25" s="75"/>
      <c r="B25" s="129"/>
      <c r="C25" s="77"/>
      <c r="D25" s="120" t="s">
        <v>39</v>
      </c>
      <c r="E25" s="130" t="e">
        <f t="shared" si="7"/>
        <v>#REF!</v>
      </c>
      <c r="F25" s="130" t="e">
        <f t="shared" si="8"/>
        <v>#REF!</v>
      </c>
      <c r="G25" s="130" t="e">
        <f t="shared" si="9"/>
        <v>#REF!</v>
      </c>
      <c r="H25" s="130" t="e">
        <f t="shared" si="10"/>
        <v>#REF!</v>
      </c>
      <c r="I25" s="130" t="e">
        <f t="shared" si="11"/>
        <v>#REF!</v>
      </c>
      <c r="J25" s="130" t="e">
        <f t="shared" si="12"/>
        <v>#REF!</v>
      </c>
      <c r="K25" s="130" t="e">
        <f>横琴粤澳深度合作区2019年土地增值税扣除项目金额标准!#REF!*0.95</f>
        <v>#REF!</v>
      </c>
      <c r="L25" s="130" t="e">
        <f t="shared" si="13"/>
        <v>#REF!</v>
      </c>
      <c r="M25" s="102"/>
    </row>
    <row r="26" spans="1:13" s="63" customFormat="1" ht="18" customHeight="1">
      <c r="A26" s="75"/>
      <c r="B26" s="129"/>
      <c r="C26" s="77"/>
      <c r="D26" s="104" t="s">
        <v>34</v>
      </c>
      <c r="E26" s="128" t="e">
        <f t="shared" si="7"/>
        <v>#REF!</v>
      </c>
      <c r="F26" s="128" t="e">
        <f t="shared" si="8"/>
        <v>#REF!</v>
      </c>
      <c r="G26" s="128" t="e">
        <f t="shared" si="9"/>
        <v>#REF!</v>
      </c>
      <c r="H26" s="128" t="e">
        <f t="shared" si="10"/>
        <v>#REF!</v>
      </c>
      <c r="I26" s="128" t="e">
        <f t="shared" si="11"/>
        <v>#REF!</v>
      </c>
      <c r="J26" s="128" t="e">
        <f t="shared" si="12"/>
        <v>#REF!</v>
      </c>
      <c r="K26" s="128" t="e">
        <f>横琴粤澳深度合作区2019年土地增值税扣除项目金额标准!#REF!*0.95</f>
        <v>#REF!</v>
      </c>
      <c r="L26" s="128" t="e">
        <f t="shared" si="13"/>
        <v>#REF!</v>
      </c>
      <c r="M26" s="102"/>
    </row>
    <row r="27" spans="1:13" s="63" customFormat="1" ht="63.75" customHeight="1">
      <c r="A27" s="75"/>
      <c r="B27" s="84" t="s">
        <v>40</v>
      </c>
      <c r="C27" s="132" t="s">
        <v>41</v>
      </c>
      <c r="D27" s="133"/>
      <c r="E27" s="128">
        <f t="shared" si="7"/>
        <v>710.4</v>
      </c>
      <c r="F27" s="128">
        <f t="shared" si="8"/>
        <v>716</v>
      </c>
      <c r="G27" s="128">
        <f t="shared" si="9"/>
        <v>753.5999999999999</v>
      </c>
      <c r="H27" s="128">
        <f t="shared" si="10"/>
        <v>781.6</v>
      </c>
      <c r="I27" s="128">
        <f t="shared" si="11"/>
        <v>768</v>
      </c>
      <c r="J27" s="128">
        <f t="shared" si="12"/>
        <v>794.4</v>
      </c>
      <c r="K27" s="140">
        <v>800</v>
      </c>
      <c r="L27" s="128">
        <f t="shared" si="13"/>
        <v>784.8</v>
      </c>
      <c r="M27" s="141" t="s">
        <v>42</v>
      </c>
    </row>
    <row r="28" spans="1:13" s="63" customFormat="1" ht="18" customHeight="1">
      <c r="A28" s="75"/>
      <c r="B28" s="84"/>
      <c r="C28" s="89" t="s">
        <v>43</v>
      </c>
      <c r="D28" s="78" t="s">
        <v>44</v>
      </c>
      <c r="E28" s="128" t="e">
        <f t="shared" si="7"/>
        <v>#REF!</v>
      </c>
      <c r="F28" s="128" t="e">
        <f t="shared" si="8"/>
        <v>#REF!</v>
      </c>
      <c r="G28" s="128" t="e">
        <f t="shared" si="9"/>
        <v>#REF!</v>
      </c>
      <c r="H28" s="128" t="e">
        <f t="shared" si="10"/>
        <v>#REF!</v>
      </c>
      <c r="I28" s="128" t="e">
        <f t="shared" si="11"/>
        <v>#REF!</v>
      </c>
      <c r="J28" s="128" t="e">
        <f aca="true" t="shared" si="14" ref="J28:J38">K28*0.993</f>
        <v>#REF!</v>
      </c>
      <c r="K28" s="128" t="e">
        <f>横琴粤澳深度合作区2019年土地增值税扣除项目金额标准!#REF!*0.95</f>
        <v>#REF!</v>
      </c>
      <c r="L28" s="128" t="e">
        <f t="shared" si="13"/>
        <v>#REF!</v>
      </c>
      <c r="M28" s="102" t="s">
        <v>45</v>
      </c>
    </row>
    <row r="29" spans="1:13" s="63" customFormat="1" ht="18" customHeight="1">
      <c r="A29" s="75"/>
      <c r="B29" s="108"/>
      <c r="C29" s="107"/>
      <c r="D29" s="89" t="s">
        <v>46</v>
      </c>
      <c r="E29" s="128" t="e">
        <f t="shared" si="7"/>
        <v>#REF!</v>
      </c>
      <c r="F29" s="128" t="e">
        <f t="shared" si="8"/>
        <v>#REF!</v>
      </c>
      <c r="G29" s="128" t="e">
        <f t="shared" si="9"/>
        <v>#REF!</v>
      </c>
      <c r="H29" s="128" t="e">
        <f t="shared" si="10"/>
        <v>#REF!</v>
      </c>
      <c r="I29" s="128" t="e">
        <f t="shared" si="11"/>
        <v>#REF!</v>
      </c>
      <c r="J29" s="128" t="e">
        <f t="shared" si="14"/>
        <v>#REF!</v>
      </c>
      <c r="K29" s="128" t="e">
        <f>横琴粤澳深度合作区2019年土地增值税扣除项目金额标准!#REF!*0.95</f>
        <v>#REF!</v>
      </c>
      <c r="L29" s="128" t="e">
        <f t="shared" si="13"/>
        <v>#REF!</v>
      </c>
      <c r="M29" s="109"/>
    </row>
    <row r="30" spans="1:13" s="63" customFormat="1" ht="21.75" customHeight="1">
      <c r="A30" s="110"/>
      <c r="B30" s="111" t="s">
        <v>47</v>
      </c>
      <c r="C30" s="111"/>
      <c r="D30" s="111"/>
      <c r="E30" s="128" t="e">
        <f t="shared" si="7"/>
        <v>#REF!</v>
      </c>
      <c r="F30" s="128" t="e">
        <f t="shared" si="8"/>
        <v>#REF!</v>
      </c>
      <c r="G30" s="128" t="e">
        <f t="shared" si="9"/>
        <v>#REF!</v>
      </c>
      <c r="H30" s="128" t="e">
        <f t="shared" si="10"/>
        <v>#REF!</v>
      </c>
      <c r="I30" s="128" t="e">
        <f t="shared" si="11"/>
        <v>#REF!</v>
      </c>
      <c r="J30" s="128" t="e">
        <f t="shared" si="14"/>
        <v>#REF!</v>
      </c>
      <c r="K30" s="128" t="e">
        <f>横琴粤澳深度合作区2019年土地增值税扣除项目金额标准!#REF!*0.95</f>
        <v>#REF!</v>
      </c>
      <c r="L30" s="128" t="e">
        <f t="shared" si="13"/>
        <v>#REF!</v>
      </c>
      <c r="M30" s="102" t="s">
        <v>48</v>
      </c>
    </row>
    <row r="31" spans="1:13" s="63" customFormat="1" ht="18.75" customHeight="1">
      <c r="A31" s="75" t="s">
        <v>49</v>
      </c>
      <c r="B31" s="113" t="s">
        <v>50</v>
      </c>
      <c r="C31" s="114" t="s">
        <v>51</v>
      </c>
      <c r="D31" s="116" t="s">
        <v>52</v>
      </c>
      <c r="E31" s="128" t="e">
        <f t="shared" si="7"/>
        <v>#REF!</v>
      </c>
      <c r="F31" s="128" t="e">
        <f t="shared" si="8"/>
        <v>#REF!</v>
      </c>
      <c r="G31" s="128" t="e">
        <f t="shared" si="9"/>
        <v>#REF!</v>
      </c>
      <c r="H31" s="128" t="e">
        <f t="shared" si="10"/>
        <v>#REF!</v>
      </c>
      <c r="I31" s="128" t="e">
        <f t="shared" si="11"/>
        <v>#REF!</v>
      </c>
      <c r="J31" s="128" t="e">
        <f t="shared" si="14"/>
        <v>#REF!</v>
      </c>
      <c r="K31" s="128" t="e">
        <f>横琴粤澳深度合作区2019年土地增值税扣除项目金额标准!#REF!*0.95</f>
        <v>#REF!</v>
      </c>
      <c r="L31" s="128" t="e">
        <f t="shared" si="13"/>
        <v>#REF!</v>
      </c>
      <c r="M31" s="87" t="s">
        <v>53</v>
      </c>
    </row>
    <row r="32" spans="1:13" s="63" customFormat="1" ht="18.75" customHeight="1">
      <c r="A32" s="75"/>
      <c r="B32" s="113"/>
      <c r="C32" s="116"/>
      <c r="D32" s="116" t="s">
        <v>54</v>
      </c>
      <c r="E32" s="128" t="e">
        <f t="shared" si="7"/>
        <v>#REF!</v>
      </c>
      <c r="F32" s="128" t="e">
        <f t="shared" si="8"/>
        <v>#REF!</v>
      </c>
      <c r="G32" s="128" t="e">
        <f t="shared" si="9"/>
        <v>#REF!</v>
      </c>
      <c r="H32" s="128" t="e">
        <f t="shared" si="10"/>
        <v>#REF!</v>
      </c>
      <c r="I32" s="128" t="e">
        <f t="shared" si="11"/>
        <v>#REF!</v>
      </c>
      <c r="J32" s="128" t="e">
        <f t="shared" si="14"/>
        <v>#REF!</v>
      </c>
      <c r="K32" s="128" t="e">
        <f>横琴粤澳深度合作区2019年土地增值税扣除项目金额标准!#REF!*0.95</f>
        <v>#REF!</v>
      </c>
      <c r="L32" s="128" t="e">
        <f t="shared" si="13"/>
        <v>#REF!</v>
      </c>
      <c r="M32" s="88"/>
    </row>
    <row r="33" spans="1:13" s="63" customFormat="1" ht="18.75" customHeight="1">
      <c r="A33" s="75"/>
      <c r="B33" s="76"/>
      <c r="C33" s="117" t="s">
        <v>55</v>
      </c>
      <c r="D33" s="117"/>
      <c r="E33" s="128" t="e">
        <f t="shared" si="7"/>
        <v>#REF!</v>
      </c>
      <c r="F33" s="128" t="e">
        <f t="shared" si="8"/>
        <v>#REF!</v>
      </c>
      <c r="G33" s="128" t="e">
        <f t="shared" si="9"/>
        <v>#REF!</v>
      </c>
      <c r="H33" s="128" t="e">
        <f t="shared" si="10"/>
        <v>#REF!</v>
      </c>
      <c r="I33" s="128" t="e">
        <f t="shared" si="11"/>
        <v>#REF!</v>
      </c>
      <c r="J33" s="128" t="e">
        <f t="shared" si="14"/>
        <v>#REF!</v>
      </c>
      <c r="K33" s="128" t="e">
        <f>横琴粤澳深度合作区2019年土地增值税扣除项目金额标准!#REF!*0.95</f>
        <v>#REF!</v>
      </c>
      <c r="L33" s="128" t="e">
        <f t="shared" si="13"/>
        <v>#REF!</v>
      </c>
      <c r="M33" s="88"/>
    </row>
    <row r="34" spans="1:13" s="63" customFormat="1" ht="18.75" customHeight="1">
      <c r="A34" s="75"/>
      <c r="B34" s="76"/>
      <c r="C34" s="104" t="s">
        <v>56</v>
      </c>
      <c r="D34" s="104"/>
      <c r="E34" s="128" t="e">
        <f t="shared" si="7"/>
        <v>#REF!</v>
      </c>
      <c r="F34" s="128" t="e">
        <f t="shared" si="8"/>
        <v>#REF!</v>
      </c>
      <c r="G34" s="128" t="e">
        <f t="shared" si="9"/>
        <v>#REF!</v>
      </c>
      <c r="H34" s="128" t="e">
        <f t="shared" si="10"/>
        <v>#REF!</v>
      </c>
      <c r="I34" s="128" t="e">
        <f t="shared" si="11"/>
        <v>#REF!</v>
      </c>
      <c r="J34" s="128" t="e">
        <f t="shared" si="14"/>
        <v>#REF!</v>
      </c>
      <c r="K34" s="128" t="e">
        <f>横琴粤澳深度合作区2019年土地增值税扣除项目金额标准!#REF!*0.95</f>
        <v>#REF!</v>
      </c>
      <c r="L34" s="128" t="e">
        <f t="shared" si="13"/>
        <v>#REF!</v>
      </c>
      <c r="M34" s="121"/>
    </row>
    <row r="35" spans="1:13" s="63" customFormat="1" ht="27" customHeight="1">
      <c r="A35" s="75"/>
      <c r="B35" s="76"/>
      <c r="C35" s="134" t="s">
        <v>57</v>
      </c>
      <c r="D35" s="99"/>
      <c r="E35" s="128">
        <f t="shared" si="7"/>
        <v>79.92</v>
      </c>
      <c r="F35" s="128">
        <f t="shared" si="8"/>
        <v>80.55</v>
      </c>
      <c r="G35" s="128">
        <f t="shared" si="9"/>
        <v>84.78</v>
      </c>
      <c r="H35" s="128">
        <f t="shared" si="10"/>
        <v>87.92999999999999</v>
      </c>
      <c r="I35" s="128">
        <f t="shared" si="11"/>
        <v>86.39999999999999</v>
      </c>
      <c r="J35" s="128">
        <f t="shared" si="14"/>
        <v>89.37</v>
      </c>
      <c r="K35" s="131">
        <v>90</v>
      </c>
      <c r="L35" s="128">
        <f t="shared" si="13"/>
        <v>88.28999999999999</v>
      </c>
      <c r="M35" s="122" t="s">
        <v>58</v>
      </c>
    </row>
    <row r="36" spans="1:13" s="63" customFormat="1" ht="19.5" customHeight="1">
      <c r="A36" s="75"/>
      <c r="B36" s="123" t="s">
        <v>59</v>
      </c>
      <c r="C36" s="135" t="s">
        <v>60</v>
      </c>
      <c r="D36" s="77" t="s">
        <v>61</v>
      </c>
      <c r="E36" s="128" t="e">
        <f t="shared" si="7"/>
        <v>#REF!</v>
      </c>
      <c r="F36" s="128" t="e">
        <f t="shared" si="8"/>
        <v>#REF!</v>
      </c>
      <c r="G36" s="128" t="e">
        <f t="shared" si="9"/>
        <v>#REF!</v>
      </c>
      <c r="H36" s="128" t="e">
        <f t="shared" si="10"/>
        <v>#REF!</v>
      </c>
      <c r="I36" s="128" t="e">
        <f t="shared" si="11"/>
        <v>#REF!</v>
      </c>
      <c r="J36" s="128" t="e">
        <f t="shared" si="14"/>
        <v>#REF!</v>
      </c>
      <c r="K36" s="128" t="e">
        <f>横琴粤澳深度合作区2019年土地增值税扣除项目金额标准!#REF!*0.95</f>
        <v>#REF!</v>
      </c>
      <c r="L36" s="128" t="e">
        <f t="shared" si="13"/>
        <v>#REF!</v>
      </c>
      <c r="M36" s="125" t="s">
        <v>62</v>
      </c>
    </row>
    <row r="37" spans="1:13" s="63" customFormat="1" ht="19.5" customHeight="1">
      <c r="A37" s="75"/>
      <c r="B37" s="123"/>
      <c r="C37" s="77"/>
      <c r="D37" s="77" t="s">
        <v>63</v>
      </c>
      <c r="E37" s="128" t="e">
        <f t="shared" si="7"/>
        <v>#REF!</v>
      </c>
      <c r="F37" s="128" t="e">
        <f t="shared" si="8"/>
        <v>#REF!</v>
      </c>
      <c r="G37" s="128" t="e">
        <f t="shared" si="9"/>
        <v>#REF!</v>
      </c>
      <c r="H37" s="128" t="e">
        <f t="shared" si="10"/>
        <v>#REF!</v>
      </c>
      <c r="I37" s="128" t="e">
        <f t="shared" si="11"/>
        <v>#REF!</v>
      </c>
      <c r="J37" s="128" t="e">
        <f t="shared" si="14"/>
        <v>#REF!</v>
      </c>
      <c r="K37" s="128" t="e">
        <f>横琴粤澳深度合作区2019年土地增值税扣除项目金额标准!#REF!*0.95</f>
        <v>#REF!</v>
      </c>
      <c r="L37" s="128" t="e">
        <f t="shared" si="13"/>
        <v>#REF!</v>
      </c>
      <c r="M37" s="125"/>
    </row>
    <row r="38" spans="1:13" s="63" customFormat="1" ht="19.5" customHeight="1">
      <c r="A38" s="75"/>
      <c r="B38" s="123"/>
      <c r="C38" s="111" t="s">
        <v>64</v>
      </c>
      <c r="D38" s="111"/>
      <c r="E38" s="128" t="e">
        <f t="shared" si="7"/>
        <v>#REF!</v>
      </c>
      <c r="F38" s="128" t="e">
        <f t="shared" si="8"/>
        <v>#REF!</v>
      </c>
      <c r="G38" s="128" t="e">
        <f t="shared" si="9"/>
        <v>#REF!</v>
      </c>
      <c r="H38" s="128" t="e">
        <f t="shared" si="10"/>
        <v>#REF!</v>
      </c>
      <c r="I38" s="128" t="e">
        <f t="shared" si="11"/>
        <v>#REF!</v>
      </c>
      <c r="J38" s="128" t="e">
        <f t="shared" si="14"/>
        <v>#REF!</v>
      </c>
      <c r="K38" s="128" t="e">
        <f>横琴粤澳深度合作区2019年土地增值税扣除项目金额标准!#REF!*0.95</f>
        <v>#REF!</v>
      </c>
      <c r="L38" s="128" t="e">
        <f t="shared" si="13"/>
        <v>#REF!</v>
      </c>
      <c r="M38" s="142" t="s">
        <v>65</v>
      </c>
    </row>
    <row r="41" spans="5:11" ht="20.25">
      <c r="E41" s="136"/>
      <c r="F41" s="136"/>
      <c r="G41" s="136"/>
      <c r="H41" s="136"/>
      <c r="I41" s="136"/>
      <c r="J41" s="136"/>
      <c r="K41" s="13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0"/>
  <sheetViews>
    <sheetView zoomScaleSheetLayoutView="100" workbookViewId="0" topLeftCell="A1">
      <pane xSplit="4" ySplit="3" topLeftCell="E31" activePane="bottomRight" state="frozen"/>
      <selection pane="bottomRight" activeCell="D6" sqref="D6"/>
    </sheetView>
  </sheetViews>
  <sheetFormatPr defaultColWidth="9.00390625" defaultRowHeight="14.25"/>
  <cols>
    <col min="1" max="1" width="7.375" style="64" customWidth="1"/>
    <col min="2" max="2" width="6.875" style="65" customWidth="1"/>
    <col min="3" max="3" width="6.125" style="65" customWidth="1"/>
    <col min="4" max="4" width="27.625" style="65" customWidth="1"/>
    <col min="5" max="5" width="12.625" style="64" customWidth="1"/>
    <col min="6" max="6" width="51.25390625" style="64" customWidth="1"/>
    <col min="7" max="7" width="9.00390625" style="66" customWidth="1"/>
    <col min="8" max="199" width="9.00390625" style="64" customWidth="1"/>
  </cols>
  <sheetData>
    <row r="1" spans="1:2" ht="30" customHeight="1">
      <c r="A1" s="67" t="s">
        <v>66</v>
      </c>
      <c r="B1" s="67"/>
    </row>
    <row r="2" spans="1:206" s="61" customFormat="1" ht="33" customHeight="1">
      <c r="A2" s="67"/>
      <c r="B2" s="67"/>
      <c r="C2" s="68" t="s">
        <v>67</v>
      </c>
      <c r="D2" s="68"/>
      <c r="E2" s="68"/>
      <c r="F2" s="68"/>
      <c r="G2" s="69"/>
      <c r="GR2"/>
      <c r="GS2"/>
      <c r="GT2"/>
      <c r="GU2"/>
      <c r="GV2"/>
      <c r="GW2"/>
      <c r="GX2"/>
    </row>
    <row r="3" spans="1:7" s="62" customFormat="1" ht="30.75" customHeight="1">
      <c r="A3" s="70" t="s">
        <v>2</v>
      </c>
      <c r="B3" s="71" t="s">
        <v>68</v>
      </c>
      <c r="C3" s="70"/>
      <c r="D3" s="70"/>
      <c r="E3" s="72" t="s">
        <v>69</v>
      </c>
      <c r="F3" s="73" t="s">
        <v>5</v>
      </c>
      <c r="G3" s="74"/>
    </row>
    <row r="4" spans="1:7" s="63" customFormat="1" ht="22.5" customHeight="1">
      <c r="A4" s="75" t="s">
        <v>6</v>
      </c>
      <c r="B4" s="76" t="s">
        <v>7</v>
      </c>
      <c r="C4" s="77" t="s">
        <v>8</v>
      </c>
      <c r="D4" s="78"/>
      <c r="E4" s="79">
        <v>132.71499999999997</v>
      </c>
      <c r="F4" s="80" t="s">
        <v>70</v>
      </c>
      <c r="G4" s="81"/>
    </row>
    <row r="5" spans="1:7" s="63" customFormat="1" ht="22.5" customHeight="1">
      <c r="A5" s="75"/>
      <c r="B5" s="76"/>
      <c r="C5" s="77" t="s">
        <v>10</v>
      </c>
      <c r="D5" s="78" t="s">
        <v>11</v>
      </c>
      <c r="E5" s="82">
        <v>152.019</v>
      </c>
      <c r="F5" s="83"/>
      <c r="G5" s="81"/>
    </row>
    <row r="6" spans="1:7" s="63" customFormat="1" ht="22.5" customHeight="1">
      <c r="A6" s="75"/>
      <c r="B6" s="76"/>
      <c r="C6" s="77"/>
      <c r="D6" s="78" t="s">
        <v>12</v>
      </c>
      <c r="E6" s="82">
        <v>184.59449999999998</v>
      </c>
      <c r="F6" s="83"/>
      <c r="G6" s="81"/>
    </row>
    <row r="7" spans="1:7" s="63" customFormat="1" ht="22.5" customHeight="1">
      <c r="A7" s="75"/>
      <c r="B7" s="76"/>
      <c r="C7" s="77"/>
      <c r="D7" s="78" t="s">
        <v>13</v>
      </c>
      <c r="E7" s="82">
        <v>248.539</v>
      </c>
      <c r="F7" s="83"/>
      <c r="G7" s="81"/>
    </row>
    <row r="8" spans="1:7" s="63" customFormat="1" ht="22.5" customHeight="1">
      <c r="A8" s="75"/>
      <c r="B8" s="84" t="s">
        <v>14</v>
      </c>
      <c r="C8" s="85" t="s">
        <v>15</v>
      </c>
      <c r="D8" s="86"/>
      <c r="E8" s="79">
        <v>3349.2439999999997</v>
      </c>
      <c r="F8" s="87" t="s">
        <v>71</v>
      </c>
      <c r="G8" s="81"/>
    </row>
    <row r="9" spans="1:7" s="63" customFormat="1" ht="22.5" customHeight="1">
      <c r="A9" s="75"/>
      <c r="B9" s="84"/>
      <c r="C9" s="77" t="s">
        <v>17</v>
      </c>
      <c r="D9" s="78"/>
      <c r="E9" s="79">
        <v>3285.2995</v>
      </c>
      <c r="F9" s="88"/>
      <c r="G9" s="81"/>
    </row>
    <row r="10" spans="1:7" s="63" customFormat="1" ht="27" customHeight="1">
      <c r="A10" s="75"/>
      <c r="B10" s="84"/>
      <c r="C10" s="89" t="s">
        <v>18</v>
      </c>
      <c r="D10" s="90"/>
      <c r="E10" s="79">
        <v>3554.3489999999997</v>
      </c>
      <c r="F10" s="88"/>
      <c r="G10" s="81"/>
    </row>
    <row r="11" spans="1:7" s="63" customFormat="1" ht="42.75" customHeight="1">
      <c r="A11" s="75"/>
      <c r="B11" s="76"/>
      <c r="C11" s="77" t="s">
        <v>19</v>
      </c>
      <c r="D11" s="78"/>
      <c r="E11" s="79">
        <v>1523.8094999999998</v>
      </c>
      <c r="F11" s="91" t="s">
        <v>72</v>
      </c>
      <c r="G11" s="81"/>
    </row>
    <row r="12" spans="1:7" s="63" customFormat="1" ht="31.5" customHeight="1">
      <c r="A12" s="75"/>
      <c r="B12" s="92" t="s">
        <v>21</v>
      </c>
      <c r="C12" s="93" t="s">
        <v>73</v>
      </c>
      <c r="D12" s="77"/>
      <c r="E12" s="94">
        <v>2575.1536</v>
      </c>
      <c r="F12" s="95" t="s">
        <v>74</v>
      </c>
      <c r="G12" s="81"/>
    </row>
    <row r="13" spans="1:7" s="63" customFormat="1" ht="24.75" customHeight="1">
      <c r="A13" s="75"/>
      <c r="B13" s="92"/>
      <c r="C13" s="93" t="s">
        <v>26</v>
      </c>
      <c r="D13" s="78"/>
      <c r="E13" s="94">
        <v>2668.7780000000002</v>
      </c>
      <c r="F13" s="96"/>
      <c r="G13" s="81"/>
    </row>
    <row r="14" spans="1:7" s="63" customFormat="1" ht="24.75" customHeight="1">
      <c r="A14" s="75"/>
      <c r="B14" s="92"/>
      <c r="C14" s="97" t="s">
        <v>27</v>
      </c>
      <c r="D14" s="78"/>
      <c r="E14" s="94">
        <v>2384.044</v>
      </c>
      <c r="F14" s="96"/>
      <c r="G14" s="81"/>
    </row>
    <row r="15" spans="1:7" s="63" customFormat="1" ht="24.75" customHeight="1">
      <c r="A15" s="75"/>
      <c r="B15" s="92"/>
      <c r="C15" s="93" t="s">
        <v>75</v>
      </c>
      <c r="D15" s="98" t="s">
        <v>29</v>
      </c>
      <c r="E15" s="94">
        <v>1990.725</v>
      </c>
      <c r="F15" s="96"/>
      <c r="G15" s="81"/>
    </row>
    <row r="16" spans="1:7" s="63" customFormat="1" ht="24.75" customHeight="1">
      <c r="A16" s="75"/>
      <c r="B16" s="92"/>
      <c r="C16" s="93"/>
      <c r="D16" s="98" t="s">
        <v>30</v>
      </c>
      <c r="E16" s="94">
        <v>2046.6824699999997</v>
      </c>
      <c r="F16" s="96"/>
      <c r="G16" s="81"/>
    </row>
    <row r="17" spans="1:7" s="63" customFormat="1" ht="24.75" customHeight="1">
      <c r="A17" s="75"/>
      <c r="B17" s="92"/>
      <c r="C17" s="93"/>
      <c r="D17" s="98" t="s">
        <v>31</v>
      </c>
      <c r="E17" s="94">
        <v>2109.336015</v>
      </c>
      <c r="F17" s="96"/>
      <c r="G17" s="81"/>
    </row>
    <row r="18" spans="1:7" s="63" customFormat="1" ht="24.75" customHeight="1">
      <c r="A18" s="75"/>
      <c r="B18" s="92"/>
      <c r="C18" s="93"/>
      <c r="D18" s="98" t="s">
        <v>32</v>
      </c>
      <c r="E18" s="94">
        <v>2146.3635</v>
      </c>
      <c r="F18" s="96"/>
      <c r="G18" s="81"/>
    </row>
    <row r="19" spans="1:7" s="63" customFormat="1" ht="28.5" customHeight="1">
      <c r="A19" s="75"/>
      <c r="B19" s="92"/>
      <c r="C19" s="93"/>
      <c r="D19" s="99" t="s">
        <v>33</v>
      </c>
      <c r="E19" s="94">
        <v>2300.89202</v>
      </c>
      <c r="F19" s="96"/>
      <c r="G19" s="81"/>
    </row>
    <row r="20" spans="1:7" s="63" customFormat="1" ht="24.75" customHeight="1">
      <c r="A20" s="75"/>
      <c r="B20" s="92"/>
      <c r="C20" s="97"/>
      <c r="D20" s="99" t="s">
        <v>34</v>
      </c>
      <c r="E20" s="94">
        <v>2515.5525</v>
      </c>
      <c r="F20" s="100"/>
      <c r="G20" s="81"/>
    </row>
    <row r="21" spans="1:7" s="63" customFormat="1" ht="24.75" customHeight="1">
      <c r="A21" s="75"/>
      <c r="B21" s="92"/>
      <c r="C21" s="93" t="s">
        <v>35</v>
      </c>
      <c r="D21" s="98" t="s">
        <v>29</v>
      </c>
      <c r="E21" s="79">
        <v>2522.7915</v>
      </c>
      <c r="F21" s="101" t="s">
        <v>76</v>
      </c>
      <c r="G21" s="81"/>
    </row>
    <row r="22" spans="1:7" s="63" customFormat="1" ht="24.75" customHeight="1">
      <c r="A22" s="75"/>
      <c r="B22" s="92"/>
      <c r="C22" s="93"/>
      <c r="D22" s="98" t="s">
        <v>37</v>
      </c>
      <c r="E22" s="79">
        <v>2155.9551750000005</v>
      </c>
      <c r="F22" s="102"/>
      <c r="G22" s="81"/>
    </row>
    <row r="23" spans="1:7" s="63" customFormat="1" ht="24.75" customHeight="1">
      <c r="A23" s="75"/>
      <c r="B23" s="92"/>
      <c r="C23" s="93"/>
      <c r="D23" s="98" t="s">
        <v>38</v>
      </c>
      <c r="E23" s="79">
        <v>2243.064475</v>
      </c>
      <c r="F23" s="102"/>
      <c r="G23" s="81"/>
    </row>
    <row r="24" spans="1:7" s="63" customFormat="1" ht="33" customHeight="1">
      <c r="A24" s="75"/>
      <c r="B24" s="92"/>
      <c r="C24" s="93"/>
      <c r="D24" s="103" t="s">
        <v>39</v>
      </c>
      <c r="E24" s="79">
        <v>2305.6215</v>
      </c>
      <c r="F24" s="102"/>
      <c r="G24" s="81"/>
    </row>
    <row r="25" spans="1:7" s="63" customFormat="1" ht="28.5" customHeight="1">
      <c r="A25" s="75"/>
      <c r="B25" s="92"/>
      <c r="C25" s="97"/>
      <c r="D25" s="103" t="s">
        <v>34</v>
      </c>
      <c r="E25" s="79">
        <v>2545.582285</v>
      </c>
      <c r="F25" s="102"/>
      <c r="G25" s="81"/>
    </row>
    <row r="26" spans="1:7" s="63" customFormat="1" ht="120" customHeight="1">
      <c r="A26" s="75"/>
      <c r="B26" s="76" t="s">
        <v>40</v>
      </c>
      <c r="C26" s="104" t="s">
        <v>41</v>
      </c>
      <c r="D26" s="104"/>
      <c r="E26" s="105">
        <v>1200</v>
      </c>
      <c r="F26" s="106" t="s">
        <v>77</v>
      </c>
      <c r="G26" s="81"/>
    </row>
    <row r="27" spans="1:7" s="63" customFormat="1" ht="24.75" customHeight="1">
      <c r="A27" s="75"/>
      <c r="B27" s="84"/>
      <c r="C27" s="107" t="s">
        <v>43</v>
      </c>
      <c r="D27" s="86" t="s">
        <v>44</v>
      </c>
      <c r="E27" s="79">
        <v>606.8695</v>
      </c>
      <c r="F27" s="102" t="s">
        <v>78</v>
      </c>
      <c r="G27" s="81"/>
    </row>
    <row r="28" spans="1:7" s="63" customFormat="1" ht="24.75" customHeight="1">
      <c r="A28" s="75"/>
      <c r="B28" s="108"/>
      <c r="C28" s="107"/>
      <c r="D28" s="90" t="s">
        <v>46</v>
      </c>
      <c r="E28" s="79">
        <v>1037.59</v>
      </c>
      <c r="F28" s="109"/>
      <c r="G28" s="81"/>
    </row>
    <row r="29" spans="1:7" s="63" customFormat="1" ht="27.75" customHeight="1">
      <c r="A29" s="110"/>
      <c r="B29" s="111" t="s">
        <v>47</v>
      </c>
      <c r="C29" s="111"/>
      <c r="D29" s="112"/>
      <c r="E29" s="79">
        <v>5429.25</v>
      </c>
      <c r="F29" s="102" t="s">
        <v>79</v>
      </c>
      <c r="G29" s="81"/>
    </row>
    <row r="30" spans="1:7" s="63" customFormat="1" ht="24.75" customHeight="1">
      <c r="A30" s="75" t="s">
        <v>49</v>
      </c>
      <c r="B30" s="113" t="s">
        <v>50</v>
      </c>
      <c r="C30" s="114" t="s">
        <v>51</v>
      </c>
      <c r="D30" s="115" t="s">
        <v>52</v>
      </c>
      <c r="E30" s="79">
        <v>2075.18</v>
      </c>
      <c r="F30" s="87" t="s">
        <v>80</v>
      </c>
      <c r="G30" s="81"/>
    </row>
    <row r="31" spans="1:7" s="63" customFormat="1" ht="24.75" customHeight="1">
      <c r="A31" s="75"/>
      <c r="B31" s="113"/>
      <c r="C31" s="116"/>
      <c r="D31" s="115" t="s">
        <v>54</v>
      </c>
      <c r="E31" s="79">
        <v>1560.0045</v>
      </c>
      <c r="F31" s="88"/>
      <c r="G31" s="81"/>
    </row>
    <row r="32" spans="1:7" s="63" customFormat="1" ht="24.75" customHeight="1">
      <c r="A32" s="75"/>
      <c r="B32" s="76"/>
      <c r="C32" s="117" t="s">
        <v>55</v>
      </c>
      <c r="D32" s="118"/>
      <c r="E32" s="79">
        <v>465.709</v>
      </c>
      <c r="F32" s="88"/>
      <c r="G32" s="81"/>
    </row>
    <row r="33" spans="1:7" s="63" customFormat="1" ht="27" customHeight="1">
      <c r="A33" s="75"/>
      <c r="B33" s="76"/>
      <c r="C33" s="119" t="s">
        <v>56</v>
      </c>
      <c r="D33" s="120"/>
      <c r="E33" s="79">
        <v>1930.4</v>
      </c>
      <c r="F33" s="121"/>
      <c r="G33" s="81"/>
    </row>
    <row r="34" spans="1:6" s="63" customFormat="1" ht="55.5" customHeight="1">
      <c r="A34" s="75"/>
      <c r="B34" s="76"/>
      <c r="C34" s="104" t="s">
        <v>57</v>
      </c>
      <c r="D34" s="104"/>
      <c r="E34" s="105">
        <v>261</v>
      </c>
      <c r="F34" s="122" t="s">
        <v>81</v>
      </c>
    </row>
    <row r="35" spans="1:7" s="63" customFormat="1" ht="28.5" customHeight="1">
      <c r="A35" s="75"/>
      <c r="B35" s="123" t="s">
        <v>59</v>
      </c>
      <c r="C35" s="124" t="s">
        <v>60</v>
      </c>
      <c r="D35" s="86" t="s">
        <v>61</v>
      </c>
      <c r="E35" s="79">
        <v>732.3454999999999</v>
      </c>
      <c r="F35" s="125" t="s">
        <v>82</v>
      </c>
      <c r="G35" s="81"/>
    </row>
    <row r="36" spans="1:7" s="63" customFormat="1" ht="33.75" customHeight="1">
      <c r="A36" s="75"/>
      <c r="B36" s="123"/>
      <c r="C36" s="77"/>
      <c r="D36" s="78" t="s">
        <v>63</v>
      </c>
      <c r="E36" s="79">
        <v>2306.828</v>
      </c>
      <c r="F36" s="125"/>
      <c r="G36" s="81"/>
    </row>
    <row r="37" spans="1:7" s="63" customFormat="1" ht="48" customHeight="1">
      <c r="A37" s="75"/>
      <c r="B37" s="123"/>
      <c r="C37" s="111" t="s">
        <v>64</v>
      </c>
      <c r="D37" s="112"/>
      <c r="E37" s="79">
        <v>26.543</v>
      </c>
      <c r="F37" s="126" t="s">
        <v>83</v>
      </c>
      <c r="G37" s="81"/>
    </row>
    <row r="38" spans="2:206" s="64" customFormat="1" ht="20.25">
      <c r="B38" s="65"/>
      <c r="C38" s="65"/>
      <c r="D38" s="65"/>
      <c r="G38" s="66"/>
      <c r="GR38"/>
      <c r="GS38"/>
      <c r="GT38"/>
      <c r="GU38"/>
      <c r="GV38"/>
      <c r="GW38"/>
      <c r="GX38"/>
    </row>
    <row r="39" spans="2:206" s="64" customFormat="1" ht="20.25">
      <c r="B39" s="65"/>
      <c r="C39" s="65"/>
      <c r="D39" s="65"/>
      <c r="G39" s="66"/>
      <c r="GR39"/>
      <c r="GS39"/>
      <c r="GT39"/>
      <c r="GU39"/>
      <c r="GV39"/>
      <c r="GW39"/>
      <c r="GX39"/>
    </row>
    <row r="40" spans="2:206" s="64" customFormat="1" ht="20.25">
      <c r="B40" s="65"/>
      <c r="C40" s="65"/>
      <c r="D40" s="65"/>
      <c r="G40" s="66"/>
      <c r="GR40"/>
      <c r="GS40"/>
      <c r="GT40"/>
      <c r="GU40"/>
      <c r="GV40"/>
      <c r="GW40"/>
      <c r="GX40"/>
    </row>
  </sheetData>
  <sheetProtection/>
  <mergeCells count="39">
    <mergeCell ref="A1:B1"/>
    <mergeCell ref="A2:B2"/>
    <mergeCell ref="C2:F2"/>
    <mergeCell ref="B3:D3"/>
    <mergeCell ref="C4:D4"/>
    <mergeCell ref="C8:D8"/>
    <mergeCell ref="C9:D9"/>
    <mergeCell ref="C10:D10"/>
    <mergeCell ref="C11:D11"/>
    <mergeCell ref="C12:D12"/>
    <mergeCell ref="C13:D13"/>
    <mergeCell ref="C14:D14"/>
    <mergeCell ref="C26:D26"/>
    <mergeCell ref="B29:D29"/>
    <mergeCell ref="C32:D32"/>
    <mergeCell ref="C33:D33"/>
    <mergeCell ref="C34:D34"/>
    <mergeCell ref="C37:D37"/>
    <mergeCell ref="A4:A29"/>
    <mergeCell ref="A30:A37"/>
    <mergeCell ref="B4:B7"/>
    <mergeCell ref="B8:B11"/>
    <mergeCell ref="B12:B25"/>
    <mergeCell ref="B26:B28"/>
    <mergeCell ref="B30:B34"/>
    <mergeCell ref="B35:B37"/>
    <mergeCell ref="C5:C7"/>
    <mergeCell ref="C15:C20"/>
    <mergeCell ref="C21:C25"/>
    <mergeCell ref="C27:C28"/>
    <mergeCell ref="C30:C31"/>
    <mergeCell ref="C35:C36"/>
    <mergeCell ref="F4:F7"/>
    <mergeCell ref="F8:F10"/>
    <mergeCell ref="F12:F20"/>
    <mergeCell ref="F21:F25"/>
    <mergeCell ref="F27:F28"/>
    <mergeCell ref="F30:F33"/>
    <mergeCell ref="F35:F36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8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SheetLayoutView="100" workbookViewId="0" topLeftCell="A14">
      <selection activeCell="J6" sqref="J6"/>
    </sheetView>
  </sheetViews>
  <sheetFormatPr defaultColWidth="9.00390625" defaultRowHeight="14.25"/>
  <cols>
    <col min="1" max="1" width="4.50390625" style="2" customWidth="1"/>
    <col min="2" max="2" width="5.50390625" style="2" customWidth="1"/>
    <col min="3" max="3" width="17.875" style="2" customWidth="1"/>
    <col min="4" max="5" width="7.125" style="2" customWidth="1"/>
    <col min="6" max="6" width="11.75390625" style="2" customWidth="1"/>
    <col min="7" max="7" width="11.25390625" style="2" customWidth="1"/>
    <col min="8" max="8" width="16.50390625" style="2" customWidth="1"/>
    <col min="9" max="9" width="9.00390625" style="2" customWidth="1"/>
    <col min="10" max="10" width="20.50390625" style="2" customWidth="1"/>
    <col min="11" max="16384" width="9.00390625" style="2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36" t="s">
        <v>84</v>
      </c>
      <c r="B2" s="36"/>
      <c r="C2" s="36"/>
      <c r="D2" s="36"/>
      <c r="E2" s="36"/>
      <c r="F2" s="36"/>
      <c r="G2" s="36"/>
      <c r="H2" s="36"/>
    </row>
    <row r="3" spans="1:8" ht="19.5" customHeight="1">
      <c r="A3" s="4" t="s">
        <v>85</v>
      </c>
      <c r="B3" s="4"/>
      <c r="C3" s="4"/>
      <c r="D3" s="4"/>
      <c r="E3" s="4"/>
      <c r="F3" s="4"/>
      <c r="G3" s="4"/>
      <c r="H3" s="4"/>
    </row>
    <row r="4" spans="1:8" ht="22.5" customHeight="1">
      <c r="A4" s="10" t="s">
        <v>86</v>
      </c>
      <c r="B4" s="10"/>
      <c r="C4" s="10"/>
      <c r="D4" s="37" t="s">
        <v>87</v>
      </c>
      <c r="E4" s="38"/>
      <c r="F4" s="37" t="s">
        <v>88</v>
      </c>
      <c r="G4" s="38"/>
      <c r="H4" s="39" t="s">
        <v>89</v>
      </c>
    </row>
    <row r="5" spans="1:8" ht="18" customHeight="1">
      <c r="A5" s="10"/>
      <c r="B5" s="10"/>
      <c r="C5" s="10"/>
      <c r="D5" s="11" t="s">
        <v>90</v>
      </c>
      <c r="E5" s="40" t="s">
        <v>91</v>
      </c>
      <c r="F5" s="40" t="s">
        <v>92</v>
      </c>
      <c r="G5" s="40" t="s">
        <v>93</v>
      </c>
      <c r="H5" s="39"/>
    </row>
    <row r="6" spans="1:8" ht="22.5" customHeight="1">
      <c r="A6" s="41" t="s">
        <v>94</v>
      </c>
      <c r="B6" s="42" t="s">
        <v>95</v>
      </c>
      <c r="C6" s="43" t="s">
        <v>96</v>
      </c>
      <c r="D6" s="17">
        <v>3</v>
      </c>
      <c r="E6" s="17" t="s">
        <v>97</v>
      </c>
      <c r="F6" s="18">
        <v>2250</v>
      </c>
      <c r="G6" s="44">
        <v>6750</v>
      </c>
      <c r="H6" s="45" t="s">
        <v>98</v>
      </c>
    </row>
    <row r="7" spans="1:8" ht="22.5" customHeight="1">
      <c r="A7" s="46"/>
      <c r="B7" s="47"/>
      <c r="C7" s="43" t="s">
        <v>99</v>
      </c>
      <c r="D7" s="17">
        <v>20</v>
      </c>
      <c r="E7" s="17" t="s">
        <v>100</v>
      </c>
      <c r="F7" s="18">
        <v>172.5</v>
      </c>
      <c r="G7" s="44">
        <v>3450</v>
      </c>
      <c r="H7" s="48"/>
    </row>
    <row r="8" spans="1:8" ht="22.5" customHeight="1">
      <c r="A8" s="46"/>
      <c r="B8" s="47"/>
      <c r="C8" s="43" t="s">
        <v>101</v>
      </c>
      <c r="D8" s="17">
        <v>250</v>
      </c>
      <c r="E8" s="17" t="s">
        <v>100</v>
      </c>
      <c r="F8" s="18">
        <v>40.5</v>
      </c>
      <c r="G8" s="44">
        <v>10125</v>
      </c>
      <c r="H8" s="48"/>
    </row>
    <row r="9" spans="1:8" ht="22.5" customHeight="1">
      <c r="A9" s="46"/>
      <c r="B9" s="47"/>
      <c r="C9" s="43" t="s">
        <v>102</v>
      </c>
      <c r="D9" s="17">
        <v>40</v>
      </c>
      <c r="E9" s="17" t="s">
        <v>100</v>
      </c>
      <c r="F9" s="18">
        <v>285</v>
      </c>
      <c r="G9" s="44">
        <v>11400</v>
      </c>
      <c r="H9" s="48"/>
    </row>
    <row r="10" spans="1:8" ht="22.5" customHeight="1">
      <c r="A10" s="46"/>
      <c r="B10" s="47"/>
      <c r="C10" s="43" t="s">
        <v>103</v>
      </c>
      <c r="D10" s="17">
        <v>40</v>
      </c>
      <c r="E10" s="17" t="s">
        <v>100</v>
      </c>
      <c r="F10" s="18">
        <v>315</v>
      </c>
      <c r="G10" s="44">
        <v>12600</v>
      </c>
      <c r="H10" s="48"/>
    </row>
    <row r="11" spans="1:8" ht="22.5" customHeight="1">
      <c r="A11" s="46"/>
      <c r="B11" s="42" t="s">
        <v>104</v>
      </c>
      <c r="C11" s="43" t="s">
        <v>105</v>
      </c>
      <c r="D11" s="17">
        <v>1</v>
      </c>
      <c r="E11" s="17" t="s">
        <v>97</v>
      </c>
      <c r="F11" s="18">
        <v>1800</v>
      </c>
      <c r="G11" s="44">
        <v>1800</v>
      </c>
      <c r="H11" s="49" t="s">
        <v>106</v>
      </c>
    </row>
    <row r="12" spans="1:8" ht="22.5" customHeight="1">
      <c r="A12" s="46"/>
      <c r="B12" s="47"/>
      <c r="C12" s="43" t="s">
        <v>107</v>
      </c>
      <c r="D12" s="17">
        <v>2</v>
      </c>
      <c r="E12" s="17" t="s">
        <v>97</v>
      </c>
      <c r="F12" s="18">
        <v>1470</v>
      </c>
      <c r="G12" s="44">
        <v>2940</v>
      </c>
      <c r="H12" s="50"/>
    </row>
    <row r="13" spans="1:8" ht="22.5" customHeight="1">
      <c r="A13" s="46"/>
      <c r="B13" s="47"/>
      <c r="C13" s="43" t="s">
        <v>108</v>
      </c>
      <c r="D13" s="17">
        <v>14</v>
      </c>
      <c r="E13" s="17" t="s">
        <v>100</v>
      </c>
      <c r="F13" s="18">
        <v>180</v>
      </c>
      <c r="G13" s="44">
        <v>2520</v>
      </c>
      <c r="H13" s="50"/>
    </row>
    <row r="14" spans="1:8" ht="22.5" customHeight="1">
      <c r="A14" s="46"/>
      <c r="B14" s="47"/>
      <c r="C14" s="43" t="s">
        <v>109</v>
      </c>
      <c r="D14" s="17">
        <v>51</v>
      </c>
      <c r="E14" s="17" t="s">
        <v>100</v>
      </c>
      <c r="F14" s="18">
        <v>180</v>
      </c>
      <c r="G14" s="44">
        <v>9180</v>
      </c>
      <c r="H14" s="50"/>
    </row>
    <row r="15" spans="1:8" ht="22.5" customHeight="1">
      <c r="A15" s="46"/>
      <c r="B15" s="47"/>
      <c r="C15" s="43" t="s">
        <v>110</v>
      </c>
      <c r="D15" s="17">
        <v>24</v>
      </c>
      <c r="E15" s="17" t="s">
        <v>100</v>
      </c>
      <c r="F15" s="18">
        <v>210</v>
      </c>
      <c r="G15" s="44">
        <v>5040</v>
      </c>
      <c r="H15" s="50"/>
    </row>
    <row r="16" spans="1:8" ht="22.5" customHeight="1">
      <c r="A16" s="46"/>
      <c r="B16" s="47"/>
      <c r="C16" s="43" t="s">
        <v>111</v>
      </c>
      <c r="D16" s="17">
        <v>4.5</v>
      </c>
      <c r="E16" s="17" t="s">
        <v>112</v>
      </c>
      <c r="F16" s="18">
        <v>3030</v>
      </c>
      <c r="G16" s="44">
        <v>13635</v>
      </c>
      <c r="H16" s="50"/>
    </row>
    <row r="17" spans="1:8" ht="22.5" customHeight="1">
      <c r="A17" s="46"/>
      <c r="B17" s="47"/>
      <c r="C17" s="43" t="s">
        <v>113</v>
      </c>
      <c r="D17" s="17">
        <v>1</v>
      </c>
      <c r="E17" s="17" t="s">
        <v>114</v>
      </c>
      <c r="F17" s="18">
        <v>4050</v>
      </c>
      <c r="G17" s="44">
        <v>4050</v>
      </c>
      <c r="H17" s="50"/>
    </row>
    <row r="18" spans="1:8" ht="22.5" customHeight="1">
      <c r="A18" s="46"/>
      <c r="B18" s="47"/>
      <c r="C18" s="43" t="s">
        <v>115</v>
      </c>
      <c r="D18" s="17">
        <v>1</v>
      </c>
      <c r="E18" s="17" t="s">
        <v>114</v>
      </c>
      <c r="F18" s="18">
        <v>3000</v>
      </c>
      <c r="G18" s="44">
        <v>3000</v>
      </c>
      <c r="H18" s="50"/>
    </row>
    <row r="19" spans="1:8" ht="22.5" customHeight="1">
      <c r="A19" s="46"/>
      <c r="B19" s="47"/>
      <c r="C19" s="43" t="s">
        <v>116</v>
      </c>
      <c r="D19" s="17">
        <v>2</v>
      </c>
      <c r="E19" s="17" t="s">
        <v>114</v>
      </c>
      <c r="F19" s="18">
        <v>3015</v>
      </c>
      <c r="G19" s="44">
        <v>6030</v>
      </c>
      <c r="H19" s="50"/>
    </row>
    <row r="20" spans="1:8" ht="22.5" customHeight="1">
      <c r="A20" s="46"/>
      <c r="B20" s="47"/>
      <c r="C20" s="51" t="s">
        <v>117</v>
      </c>
      <c r="D20" s="17">
        <v>2</v>
      </c>
      <c r="E20" s="17" t="s">
        <v>114</v>
      </c>
      <c r="F20" s="18">
        <v>4050</v>
      </c>
      <c r="G20" s="44">
        <v>8100</v>
      </c>
      <c r="H20" s="52"/>
    </row>
    <row r="21" spans="1:8" ht="22.5" customHeight="1">
      <c r="A21" s="53" t="s">
        <v>118</v>
      </c>
      <c r="B21" s="53"/>
      <c r="C21" s="51" t="s">
        <v>119</v>
      </c>
      <c r="D21" s="17">
        <v>12</v>
      </c>
      <c r="E21" s="17" t="s">
        <v>114</v>
      </c>
      <c r="F21" s="18">
        <v>300</v>
      </c>
      <c r="G21" s="44">
        <v>3600</v>
      </c>
      <c r="H21" s="49" t="s">
        <v>120</v>
      </c>
    </row>
    <row r="22" spans="1:8" ht="22.5" customHeight="1">
      <c r="A22" s="53"/>
      <c r="B22" s="53"/>
      <c r="C22" s="51" t="s">
        <v>121</v>
      </c>
      <c r="D22" s="17">
        <v>18</v>
      </c>
      <c r="E22" s="17" t="s">
        <v>114</v>
      </c>
      <c r="F22" s="18">
        <v>180</v>
      </c>
      <c r="G22" s="44">
        <v>3240</v>
      </c>
      <c r="H22" s="50"/>
    </row>
    <row r="23" spans="1:8" ht="22.5" customHeight="1">
      <c r="A23" s="53"/>
      <c r="B23" s="53"/>
      <c r="C23" s="51" t="s">
        <v>122</v>
      </c>
      <c r="D23" s="17">
        <v>30</v>
      </c>
      <c r="E23" s="17" t="s">
        <v>114</v>
      </c>
      <c r="F23" s="18">
        <v>240</v>
      </c>
      <c r="G23" s="44">
        <v>7200</v>
      </c>
      <c r="H23" s="50"/>
    </row>
    <row r="24" spans="1:8" ht="22.5" customHeight="1">
      <c r="A24" s="53"/>
      <c r="B24" s="53"/>
      <c r="C24" s="54" t="s">
        <v>123</v>
      </c>
      <c r="D24" s="17">
        <v>4</v>
      </c>
      <c r="E24" s="17" t="s">
        <v>114</v>
      </c>
      <c r="F24" s="18">
        <v>150</v>
      </c>
      <c r="G24" s="44">
        <v>600</v>
      </c>
      <c r="H24" s="50"/>
    </row>
    <row r="25" spans="1:8" ht="22.5" customHeight="1">
      <c r="A25" s="53"/>
      <c r="B25" s="53"/>
      <c r="C25" s="54" t="s">
        <v>124</v>
      </c>
      <c r="D25" s="17">
        <v>79</v>
      </c>
      <c r="E25" s="17" t="s">
        <v>112</v>
      </c>
      <c r="F25" s="18">
        <v>60</v>
      </c>
      <c r="G25" s="44">
        <v>4740</v>
      </c>
      <c r="H25" s="52"/>
    </row>
    <row r="26" spans="1:8" ht="27" customHeight="1">
      <c r="A26" s="16" t="s">
        <v>125</v>
      </c>
      <c r="B26" s="16"/>
      <c r="C26" s="16"/>
      <c r="D26" s="55" t="s">
        <v>126</v>
      </c>
      <c r="E26" s="56"/>
      <c r="F26" s="21" t="s">
        <v>127</v>
      </c>
      <c r="G26" s="57">
        <v>120000</v>
      </c>
      <c r="H26" s="58"/>
    </row>
    <row r="27" spans="1:8" ht="91.5" customHeight="1">
      <c r="A27" s="59" t="s">
        <v>128</v>
      </c>
      <c r="B27" s="60"/>
      <c r="C27" s="60"/>
      <c r="D27" s="60"/>
      <c r="E27" s="60"/>
      <c r="F27" s="60"/>
      <c r="G27" s="60"/>
      <c r="H27" s="60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8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5" ht="19.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1:7" ht="24" customHeight="1">
      <c r="A2" s="3" t="s">
        <v>129</v>
      </c>
      <c r="B2" s="3"/>
      <c r="C2" s="3"/>
      <c r="D2" s="3"/>
      <c r="E2" s="3"/>
      <c r="F2" s="3"/>
      <c r="G2" s="3"/>
    </row>
    <row r="3" spans="1:7" ht="15">
      <c r="A3" s="4" t="s">
        <v>85</v>
      </c>
      <c r="B3" s="4"/>
      <c r="C3" s="4"/>
      <c r="D3" s="4"/>
      <c r="E3" s="4"/>
      <c r="F3" s="4"/>
      <c r="G3" s="4"/>
    </row>
    <row r="4" spans="1:7" ht="27.75" customHeight="1">
      <c r="A4" s="5" t="s">
        <v>130</v>
      </c>
      <c r="B4" s="6"/>
      <c r="C4" s="6"/>
      <c r="D4" s="7" t="s">
        <v>87</v>
      </c>
      <c r="E4" s="7"/>
      <c r="F4" s="7" t="s">
        <v>88</v>
      </c>
      <c r="G4" s="8"/>
    </row>
    <row r="5" spans="1:7" ht="27.75" customHeight="1">
      <c r="A5" s="9"/>
      <c r="B5" s="10"/>
      <c r="C5" s="10"/>
      <c r="D5" s="11" t="s">
        <v>91</v>
      </c>
      <c r="E5" s="11" t="s">
        <v>90</v>
      </c>
      <c r="F5" s="11" t="s">
        <v>92</v>
      </c>
      <c r="G5" s="12" t="s">
        <v>93</v>
      </c>
    </row>
    <row r="6" spans="1:7" ht="30" customHeight="1">
      <c r="A6" s="13" t="s">
        <v>131</v>
      </c>
      <c r="B6" s="14"/>
      <c r="C6" s="15" t="s">
        <v>132</v>
      </c>
      <c r="D6" s="16" t="s">
        <v>133</v>
      </c>
      <c r="E6" s="17">
        <v>450</v>
      </c>
      <c r="F6" s="18">
        <v>2189.265</v>
      </c>
      <c r="G6" s="19">
        <v>985169.25</v>
      </c>
    </row>
    <row r="7" spans="1:7" ht="30" customHeight="1">
      <c r="A7" s="13"/>
      <c r="B7" s="14"/>
      <c r="C7" s="15" t="s">
        <v>134</v>
      </c>
      <c r="D7" s="16" t="s">
        <v>133</v>
      </c>
      <c r="E7" s="17">
        <v>690</v>
      </c>
      <c r="F7" s="18">
        <v>330.115</v>
      </c>
      <c r="G7" s="19">
        <v>227779.35</v>
      </c>
    </row>
    <row r="8" spans="1:7" ht="30" customHeight="1">
      <c r="A8" s="13"/>
      <c r="B8" s="14"/>
      <c r="C8" s="15" t="s">
        <v>135</v>
      </c>
      <c r="D8" s="16" t="s">
        <v>100</v>
      </c>
      <c r="E8" s="17">
        <v>5500</v>
      </c>
      <c r="F8" s="18">
        <v>142.9125</v>
      </c>
      <c r="G8" s="19">
        <v>786018.75</v>
      </c>
    </row>
    <row r="9" spans="1:7" ht="30" customHeight="1">
      <c r="A9" s="13"/>
      <c r="B9" s="14"/>
      <c r="C9" s="15" t="s">
        <v>136</v>
      </c>
      <c r="D9" s="16" t="s">
        <v>100</v>
      </c>
      <c r="E9" s="17">
        <v>4500</v>
      </c>
      <c r="F9" s="18">
        <v>47.225500000000004</v>
      </c>
      <c r="G9" s="19">
        <v>212514.75000000003</v>
      </c>
    </row>
    <row r="10" spans="1:7" ht="30" customHeight="1">
      <c r="A10" s="13"/>
      <c r="B10" s="14"/>
      <c r="C10" s="16" t="s">
        <v>137</v>
      </c>
      <c r="D10" s="16" t="s">
        <v>100</v>
      </c>
      <c r="E10" s="17">
        <v>10000</v>
      </c>
      <c r="F10" s="18">
        <v>39.716800000000006</v>
      </c>
      <c r="G10" s="19">
        <v>397168.00000000006</v>
      </c>
    </row>
    <row r="11" spans="1:235" ht="30" customHeight="1">
      <c r="A11" s="20" t="s">
        <v>125</v>
      </c>
      <c r="B11" s="16"/>
      <c r="C11" s="16"/>
      <c r="D11" s="17" t="s">
        <v>138</v>
      </c>
      <c r="E11" s="17"/>
      <c r="F11" s="21" t="s">
        <v>127</v>
      </c>
      <c r="G11" s="19">
        <v>2608650.1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</row>
    <row r="12" spans="1:7" ht="21" customHeight="1">
      <c r="A12" s="22" t="s">
        <v>139</v>
      </c>
      <c r="B12" s="23" t="s">
        <v>140</v>
      </c>
      <c r="C12" s="23"/>
      <c r="D12" s="23"/>
      <c r="E12" s="23"/>
      <c r="F12" s="24"/>
      <c r="G12" s="25"/>
    </row>
    <row r="13" spans="1:7" ht="21" customHeight="1">
      <c r="A13" s="26"/>
      <c r="B13" s="23" t="s">
        <v>141</v>
      </c>
      <c r="C13" s="23"/>
      <c r="D13" s="23"/>
      <c r="E13" s="23" t="s">
        <v>142</v>
      </c>
      <c r="F13" s="23"/>
      <c r="G13" s="25"/>
    </row>
    <row r="14" spans="1:7" ht="21" customHeight="1">
      <c r="A14" s="26"/>
      <c r="B14" s="27" t="s">
        <v>143</v>
      </c>
      <c r="C14" s="27"/>
      <c r="D14" s="23"/>
      <c r="E14" s="23" t="s">
        <v>144</v>
      </c>
      <c r="F14" s="23"/>
      <c r="G14" s="25"/>
    </row>
    <row r="15" spans="1:7" ht="21" customHeight="1">
      <c r="A15" s="26"/>
      <c r="B15" s="23" t="s">
        <v>145</v>
      </c>
      <c r="C15" s="23"/>
      <c r="D15" s="23"/>
      <c r="E15" s="23" t="s">
        <v>146</v>
      </c>
      <c r="F15" s="23"/>
      <c r="G15" s="25"/>
    </row>
    <row r="16" spans="1:13" ht="21" customHeight="1">
      <c r="A16" s="26"/>
      <c r="B16" s="27" t="s">
        <v>147</v>
      </c>
      <c r="C16" s="27"/>
      <c r="D16" s="23"/>
      <c r="E16" s="23" t="s">
        <v>148</v>
      </c>
      <c r="F16" s="23"/>
      <c r="G16" s="28"/>
      <c r="H16" s="29"/>
      <c r="I16" s="29"/>
      <c r="J16" s="29"/>
      <c r="K16" s="29"/>
      <c r="L16" s="29"/>
      <c r="M16" s="29"/>
    </row>
    <row r="17" spans="1:7" ht="21" customHeight="1">
      <c r="A17" s="26"/>
      <c r="B17" s="23" t="s">
        <v>149</v>
      </c>
      <c r="C17" s="23"/>
      <c r="D17" s="23"/>
      <c r="E17" s="23" t="s">
        <v>150</v>
      </c>
      <c r="F17" s="23"/>
      <c r="G17" s="25"/>
    </row>
    <row r="18" spans="1:13" ht="21" customHeight="1">
      <c r="A18" s="26"/>
      <c r="B18" s="23" t="s">
        <v>151</v>
      </c>
      <c r="C18" s="23"/>
      <c r="D18" s="23"/>
      <c r="E18" s="24"/>
      <c r="F18" s="24"/>
      <c r="G18" s="25"/>
      <c r="H18" s="29"/>
      <c r="I18" s="29"/>
      <c r="J18" s="29"/>
      <c r="K18" s="29"/>
      <c r="L18" s="29"/>
      <c r="M18" s="29"/>
    </row>
    <row r="19" spans="1:13" ht="21" customHeight="1">
      <c r="A19" s="26"/>
      <c r="B19" s="23" t="s">
        <v>152</v>
      </c>
      <c r="C19" s="23"/>
      <c r="D19" s="23"/>
      <c r="E19" s="27" t="s">
        <v>153</v>
      </c>
      <c r="F19" s="27"/>
      <c r="G19" s="25"/>
      <c r="H19" s="29"/>
      <c r="I19" s="29"/>
      <c r="J19" s="29"/>
      <c r="K19" s="29"/>
      <c r="L19" s="29"/>
      <c r="M19" s="29"/>
    </row>
    <row r="20" spans="1:7" ht="21" customHeight="1">
      <c r="A20" s="26"/>
      <c r="B20" s="23" t="s">
        <v>154</v>
      </c>
      <c r="C20" s="23"/>
      <c r="D20" s="23"/>
      <c r="E20" s="27" t="s">
        <v>155</v>
      </c>
      <c r="F20" s="27"/>
      <c r="G20" s="25"/>
    </row>
    <row r="21" spans="1:7" ht="21" customHeight="1">
      <c r="A21" s="26"/>
      <c r="B21" s="23" t="s">
        <v>156</v>
      </c>
      <c r="C21" s="23"/>
      <c r="D21" s="23"/>
      <c r="E21" s="23" t="s">
        <v>157</v>
      </c>
      <c r="F21" s="23"/>
      <c r="G21" s="25"/>
    </row>
    <row r="22" spans="1:7" ht="21" customHeight="1">
      <c r="A22" s="26"/>
      <c r="B22" s="23" t="s">
        <v>158</v>
      </c>
      <c r="C22" s="23"/>
      <c r="D22" s="23"/>
      <c r="E22" s="23" t="s">
        <v>159</v>
      </c>
      <c r="F22" s="23"/>
      <c r="G22" s="25"/>
    </row>
    <row r="23" spans="1:7" ht="21" customHeight="1">
      <c r="A23" s="26"/>
      <c r="B23" s="27" t="s">
        <v>160</v>
      </c>
      <c r="C23" s="27"/>
      <c r="D23" s="27"/>
      <c r="E23" s="27" t="s">
        <v>161</v>
      </c>
      <c r="F23" s="27"/>
      <c r="G23" s="25"/>
    </row>
    <row r="24" spans="1:7" ht="14.25">
      <c r="A24" s="26"/>
      <c r="B24" s="27" t="s">
        <v>162</v>
      </c>
      <c r="C24" s="27"/>
      <c r="D24" s="27"/>
      <c r="E24" s="23" t="s">
        <v>163</v>
      </c>
      <c r="F24" s="23"/>
      <c r="G24" s="30"/>
    </row>
    <row r="25" spans="1:7" ht="14.25">
      <c r="A25" s="26"/>
      <c r="B25" s="27" t="s">
        <v>164</v>
      </c>
      <c r="C25" s="27"/>
      <c r="D25" s="27"/>
      <c r="E25" s="23" t="s">
        <v>165</v>
      </c>
      <c r="F25" s="23"/>
      <c r="G25" s="30"/>
    </row>
    <row r="26" spans="1:7" ht="14.25">
      <c r="A26" s="26"/>
      <c r="B26" s="23" t="s">
        <v>166</v>
      </c>
      <c r="C26" s="23"/>
      <c r="D26" s="23"/>
      <c r="E26" s="23"/>
      <c r="F26" s="31"/>
      <c r="G26" s="30"/>
    </row>
    <row r="27" spans="1:7" ht="14.25">
      <c r="A27" s="26"/>
      <c r="B27" s="23" t="s">
        <v>167</v>
      </c>
      <c r="C27" s="23"/>
      <c r="D27" s="23"/>
      <c r="E27" s="23"/>
      <c r="F27" s="31"/>
      <c r="G27" s="30"/>
    </row>
    <row r="28" spans="1:7" ht="15">
      <c r="A28" s="32"/>
      <c r="B28" s="33" t="s">
        <v>168</v>
      </c>
      <c r="C28" s="33"/>
      <c r="D28" s="33"/>
      <c r="E28" s="33"/>
      <c r="F28" s="34"/>
      <c r="G28" s="35"/>
    </row>
  </sheetData>
  <sheetProtection/>
  <mergeCells count="11">
    <mergeCell ref="A1:E1"/>
    <mergeCell ref="A2:G2"/>
    <mergeCell ref="A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牛广东</cp:lastModifiedBy>
  <cp:lastPrinted>2015-09-21T03:29:47Z</cp:lastPrinted>
  <dcterms:created xsi:type="dcterms:W3CDTF">2015-09-10T08:39:04Z</dcterms:created>
  <dcterms:modified xsi:type="dcterms:W3CDTF">2022-06-06T10:10:26Z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