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7815" activeTab="0"/>
  </bookViews>
  <sheets>
    <sheet name="房产工程建安造价综合指标" sheetId="1" r:id="rId1"/>
    <sheet name="附件一（1 ）" sheetId="2" state="hidden" r:id="rId2"/>
    <sheet name="户内装修综合指标细目组成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<sst xmlns="http://schemas.openxmlformats.org/spreadsheetml/2006/main" count="484" uniqueCount="171">
  <si>
    <t>附件</t>
  </si>
  <si>
    <t>佛山市2018年土地增值税扣除项目金额标准</t>
  </si>
  <si>
    <t>房产工程建安造价综合指标</t>
  </si>
  <si>
    <t>分类</t>
  </si>
  <si>
    <t>模块名称</t>
  </si>
  <si>
    <t>造价指标（元/㎡）</t>
  </si>
  <si>
    <t>备 注</t>
  </si>
  <si>
    <t>楼宇建筑工程</t>
  </si>
  <si>
    <t>基础工程</t>
  </si>
  <si>
    <t>天然基础</t>
  </si>
  <si>
    <r>
      <t>1.按总建筑面积计；
2.若有两种或以上类型桩，可按相应占比综合折算指标，相应占比按其对应的基座平面面积比例计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</si>
  <si>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</si>
  <si>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</si>
  <si>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</si>
  <si>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</si>
  <si>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</si>
  <si>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</si>
  <si>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1.按地下室总建筑面积（含人防面积）计算；
2.含土方开挖、基坑支护，土建、给排水、照明、消防、弱电、 防雷、通风，简单装修等。</t>
  </si>
  <si>
    <t>共2层</t>
  </si>
  <si>
    <t>共3层</t>
  </si>
  <si>
    <t>人防工程+</t>
  </si>
  <si>
    <t>1.按地下室人防建筑面积计；
2.“+”表示除地下室通用指标外，因人防部分而增加的单方造价。</t>
  </si>
  <si>
    <t>地上建筑工程</t>
  </si>
  <si>
    <t>别墅</t>
  </si>
  <si>
    <t>独栋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</si>
  <si>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即含外立面、屋面保温隔热装饰和公共区（大堂、电梯前室、楼梯间）装修，户内按毛坯标准：墙面、地面、天面砂浆抹平，门（入户、防火、其他），铝合金门窗、护栏，配电箱、弱电箱（网络、电讯、有线电视），智能化、消防设施，给水入口和排水出口等；
4.住宅塔楼第1、2层等楼层为商铺、办公等用途的，参考“商业裙楼”造价指标；
5.不含电梯、柴油发电机组设备费用；
6.商业裙楼层高首层按6m，标准层4.5m计；
7.住宅塔楼层高按3m计。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</si>
  <si>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</si>
  <si>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</si>
  <si>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</si>
  <si>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</si>
  <si>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</si>
  <si>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</si>
  <si>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</si>
  <si>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</si>
  <si>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</si>
  <si>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</si>
  <si>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</si>
  <si>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t>1.按模块相应建筑面积计，下面有裙楼的，应扣除裙楼面积；
2.按毛坯交楼标准（含土建、安装），即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3.不含电梯、中央空调及柴油发电机组设备费用；4.层高首层按5.5m，标准层4m计。</t>
  </si>
  <si>
    <t>7-12层</t>
  </si>
  <si>
    <t>13-18层</t>
  </si>
  <si>
    <t>18层以上（100米以下）</t>
  </si>
  <si>
    <t>特殊装饰工程</t>
  </si>
  <si>
    <t>户内装修</t>
  </si>
  <si>
    <t>1.按装修面积计，中等装修标准；
2.装修标准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
3.安装 配电箱和弱电箱及其全屋布线、开关插座、灯具，给水管安装等；
4.造价指标细目详见《户内装修综合指标细目组成》。</t>
  </si>
  <si>
    <t>高档外立面</t>
  </si>
  <si>
    <t>干挂石材+</t>
  </si>
  <si>
    <t>1.干挂石材和玻璃幕墙均按其外立面面积计；
2.“+”表示采用挂石、玻璃外幕墙而额外增加的造价指标。</t>
  </si>
  <si>
    <t>玻璃幕墙+</t>
  </si>
  <si>
    <t>燃气工程（元/户）</t>
  </si>
  <si>
    <t>1.按户计；
2.包括工程费、户内设施配套费、集抄费、容量气价费。</t>
  </si>
  <si>
    <t>室外工程</t>
  </si>
  <si>
    <t>室外配套工程</t>
  </si>
  <si>
    <t>高低压配电</t>
  </si>
  <si>
    <t>高压电缆（元/m）</t>
  </si>
  <si>
    <t>1.除注明外按各模块占地面积计；
2.室外泳池含设备，按设计储水体积计；
3.高低压配电中的高压电缆按直埋方式考虑，电缆保护管为塑料保护管，并综合考虑路面或人行道的拆除及修复；高压电缆直径为3*300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</si>
  <si>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</si>
  <si>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</si>
  <si>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</si>
  <si>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</si>
  <si>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1.园林绿化包括绿地整理、乔木、灌木、露地花卉、草皮等植物的种植及保养，绿化给排水安装等；
2.不含园建工程； 
3.造价指标细目详见《园林绿化工程综合指标细目组成》。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</si>
  <si>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</si>
  <si>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</si>
  <si>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</si>
  <si>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1.按实体体积计（含压顶、基础，不含垫层）。</t>
  </si>
  <si>
    <t>钢筋混凝土</t>
  </si>
  <si>
    <t>“三通一平”土方挖运工程（元/ m³）</t>
  </si>
  <si>
    <t>1.按实体体积计；
2.仅指前期“三通一平”土方开挖，运距按5km计，每增减1km增减2元/m³。</t>
  </si>
  <si>
    <t>附件二</t>
  </si>
  <si>
    <t>佛山市2008-2014年房产工程建安造价综合指标区间值</t>
  </si>
  <si>
    <t>模块选择</t>
  </si>
  <si>
    <t>~</t>
  </si>
  <si>
    <t>1、按总建筑面积计；2、若有两种或以上类型桩，可按相应占比综合折算指标，相应占比按其对应的基座平面面积比例计。</t>
  </si>
  <si>
    <t>1、按地下室总建筑面积（含人防面积）计算；
2、含土方开挖、基坑支护，土建、给排水、照明、消防、弱电、 防雷、通风，简单装修等。</t>
  </si>
  <si>
    <t>1、按地下室人防建筑面积计；2、‘+’表示除地下室通用指标外，因人防部分而增加的单方造价。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</si>
  <si>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4、住宅塔楼第1、2层等楼层为商铺、办公等用途的，参考“商业裙楼”造价指标；5、不含电梯；6、商业裙楼层高首层按6m，标准层4.5m计；7、住宅塔楼层高按3m计。</t>
  </si>
  <si>
    <t>住宅塔楼</t>
  </si>
  <si>
    <t>商业塔楼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</si>
  <si>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</si>
  <si>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</si>
  <si>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1、干挂石材和玻璃幕墙均按其外立面面积计；2、‘+’表示采用挂石、玻璃外幕墙而额外增加的造价指标。</t>
  </si>
  <si>
    <t>1、按户计；2、包括工程费、户内设施配套费、集抄费、容量气价费。</t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</si>
  <si>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</si>
  <si>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</si>
  <si>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1、按实体体积计（含压顶、基础，不含垫层）。</t>
  </si>
  <si>
    <t>‘三通一平’土方挖运工程（元/ m³）</t>
  </si>
  <si>
    <t>1、按实体体积计；2、仅指前期‘三通一平’土方开挖，运距按5km计，每增减1km增减2元/m³。</t>
  </si>
  <si>
    <t xml:space="preserve">户内装修综合指标细目组成                          </t>
  </si>
  <si>
    <t>单价合价单位：元</t>
  </si>
  <si>
    <t>装修分类</t>
  </si>
  <si>
    <t>工程量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</si>
  <si>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</si>
  <si>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</si>
  <si>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</si>
  <si>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</si>
  <si>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</si>
  <si>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</si>
  <si>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</si>
  <si>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</si>
  <si>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</si>
  <si>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</si>
  <si>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</si>
  <si>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</si>
  <si>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</si>
  <si>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</si>
  <si>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</si>
  <si>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</si>
  <si>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</si>
  <si>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厨房推拉门</t>
  </si>
  <si>
    <t>1.厨柜包括：地柜、吊柜、洗菜盆、水龙头、下水器等；
2.洗手台柜包括：洗手盆、镜子、水龙头、下水器等；
3.卫浴用具包括：淋浴间、座（蹲）厕、多功能花洒、卫浴五金挂件、厕纸盒、毛巾杆等。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</si>
  <si>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</si>
  <si>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</si>
  <si>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</si>
  <si>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</si>
  <si>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</si>
  <si>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</si>
  <si>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</si>
  <si>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</si>
  <si>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</si>
  <si>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</si>
  <si>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</si>
  <si>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</si>
  <si>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</si>
  <si>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1.开关、插座安装含管线；  
2.水龙头为阳台、卫生间简易水龙头。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</si>
  <si>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</si>
  <si>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</si>
  <si>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</si>
  <si>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</si>
  <si>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</si>
  <si>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</si>
  <si>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</si>
  <si>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1.以建筑面积100平方米三房（双卫）室内精装修工程量为例；                                                                                                                                                                                          2.数量为相应实际户内装修工程量，单位为㎡、m、樘、套等；                                                                                                                                                                                                                       3.门制作及安装，含补墙缝（水泥沙）、门锁、五金、门吸、门套线等。                                                                                                                                                                                               4.灯具包括：客厅灯、房间灯、厨卫、卫生间吸顶灯等；
5.开关包括：三位单联开关、二位双联开关、一位双联开关等；
6.插座包括：一位开关带二三插、二三插、电视插、电话插、网络插等。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</si>
  <si>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</si>
  <si>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</si>
  <si>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</si>
  <si>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</si>
  <si>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</si>
  <si>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</si>
  <si>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</si>
  <si>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</si>
  <si>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</si>
  <si>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</si>
  <si>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</si>
  <si>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1.乔木配置情况如下：</t>
  </si>
  <si>
    <t>胸径5—10cm</t>
  </si>
  <si>
    <t>169棵</t>
  </si>
  <si>
    <t>胸径25—30cm</t>
  </si>
  <si>
    <t>6棵</t>
  </si>
  <si>
    <t>胸径40cm以上</t>
  </si>
  <si>
    <t>3棵</t>
  </si>
  <si>
    <t>胸径11—15cm</t>
  </si>
  <si>
    <t>129棵</t>
  </si>
  <si>
    <t>胸径31—40cm</t>
  </si>
  <si>
    <t>1棵</t>
  </si>
  <si>
    <t>2.灌木配置情况如下：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</si>
  <si>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</si>
  <si>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</si>
  <si>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</si>
  <si>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</si>
  <si>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</si>
  <si>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</si>
  <si>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</si>
  <si>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</si>
  <si>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</si>
  <si>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</si>
  <si>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</si>
  <si>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</si>
  <si>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</si>
  <si>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</si>
  <si>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3.花卉及地被种植密度按25~36袋/m2考虑；</t>
  </si>
  <si>
    <t>4.绿化保养期按3个月考虑；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</si>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</sst>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20"/>
      <name val="方正小标宋简体"/>
      <family val="0"/>
    </font>
    <font>
      <b/>
      <sz val="17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0"/>
      <color indexed="63"/>
      <name val="新宋体"/>
      <family val="3"/>
    </font>
    <font>
      <sz val="10"/>
      <color indexed="10"/>
      <name val="新宋体"/>
      <family val="3"/>
    </font>
    <font>
      <sz val="16"/>
      <name val="黑体"/>
      <family val="3"/>
    </font>
    <font>
      <sz val="20"/>
      <color indexed="63"/>
      <name val="方正小标宋简体"/>
      <family val="0"/>
    </font>
    <font>
      <b/>
      <sz val="17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6" borderId="2" applyNumberFormat="0" applyFont="0" applyAlignment="0" applyProtection="0"/>
    <xf numFmtId="0" fontId="3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4" fillId="0" borderId="3" applyNumberFormat="0" applyFill="0" applyAlignment="0" applyProtection="0"/>
    <xf numFmtId="0" fontId="35" fillId="7" borderId="0" applyNumberFormat="0" applyBorder="0" applyAlignment="0" applyProtection="0"/>
    <xf numFmtId="0" fontId="24" fillId="0" borderId="4" applyNumberFormat="0" applyFill="0" applyAlignment="0" applyProtection="0"/>
    <xf numFmtId="0" fontId="35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39" fillId="8" borderId="6" applyNumberFormat="0" applyAlignment="0" applyProtection="0"/>
    <xf numFmtId="0" fontId="31" fillId="9" borderId="0" applyNumberFormat="0" applyBorder="0" applyAlignment="0" applyProtection="0"/>
    <xf numFmtId="0" fontId="35" fillId="10" borderId="0" applyNumberFormat="0" applyBorder="0" applyAlignment="0" applyProtection="0"/>
    <xf numFmtId="0" fontId="27" fillId="0" borderId="7" applyNumberFormat="0" applyFill="0" applyAlignment="0" applyProtection="0"/>
    <xf numFmtId="0" fontId="33" fillId="0" borderId="8" applyNumberFormat="0" applyFill="0" applyAlignment="0" applyProtection="0"/>
    <xf numFmtId="0" fontId="37" fillId="9" borderId="0" applyNumberFormat="0" applyBorder="0" applyAlignment="0" applyProtection="0"/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5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5" fillId="16" borderId="0" applyNumberFormat="0" applyBorder="0" applyAlignment="0" applyProtection="0"/>
    <xf numFmtId="0" fontId="31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4" borderId="0" applyNumberFormat="0" applyBorder="0" applyAlignment="0" applyProtection="0"/>
    <xf numFmtId="0" fontId="35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textRotation="255" wrapText="1"/>
    </xf>
    <xf numFmtId="0" fontId="13" fillId="0" borderId="17" xfId="0" applyNumberFormat="1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5" fillId="0" borderId="22" xfId="0" applyNumberFormat="1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17" fillId="0" borderId="9" xfId="0" applyNumberFormat="1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76" fontId="18" fillId="0" borderId="9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F10" sqref="F10:F12"/>
    </sheetView>
  </sheetViews>
  <sheetFormatPr defaultColWidth="8.75390625" defaultRowHeight="14.25"/>
  <cols>
    <col min="1" max="1" width="4.125" style="52" customWidth="1"/>
    <col min="2" max="2" width="9.25390625" style="53" customWidth="1"/>
    <col min="3" max="3" width="9.75390625" style="53" customWidth="1"/>
    <col min="4" max="4" width="21.50390625" style="53" customWidth="1"/>
    <col min="5" max="5" width="11.625" style="52" customWidth="1"/>
    <col min="6" max="6" width="67.25390625" style="52" customWidth="1"/>
    <col min="7" max="24" width="9.00390625" style="49" bestFit="1" customWidth="1"/>
    <col min="25" max="216" width="8.75390625" style="49" customWidth="1"/>
    <col min="217" max="229" width="9.00390625" style="49" bestFit="1" customWidth="1"/>
  </cols>
  <sheetData>
    <row r="1" spans="1:6" ht="20.25">
      <c r="A1" s="130" t="s">
        <v>0</v>
      </c>
      <c r="B1" s="130"/>
      <c r="C1" s="130"/>
      <c r="D1" s="130"/>
      <c r="E1" s="130"/>
      <c r="F1" s="130"/>
    </row>
    <row r="2" spans="1:6" ht="27" customHeight="1">
      <c r="A2" s="131" t="s">
        <v>1</v>
      </c>
      <c r="B2" s="131"/>
      <c r="C2" s="131"/>
      <c r="D2" s="131"/>
      <c r="E2" s="131"/>
      <c r="F2" s="131"/>
    </row>
    <row r="3" spans="1:6" ht="27" customHeight="1">
      <c r="A3" s="132" t="s">
        <v>2</v>
      </c>
      <c r="B3" s="132"/>
      <c r="C3" s="132"/>
      <c r="D3" s="132"/>
      <c r="E3" s="132"/>
      <c r="F3" s="132"/>
    </row>
    <row r="4" spans="1:6" s="50" customFormat="1" ht="30.75" customHeight="1">
      <c r="A4" s="56" t="s">
        <v>3</v>
      </c>
      <c r="B4" s="57" t="s">
        <v>4</v>
      </c>
      <c r="C4" s="56"/>
      <c r="D4" s="56"/>
      <c r="E4" s="133" t="s">
        <v>5</v>
      </c>
      <c r="F4" s="58" t="s">
        <v>6</v>
      </c>
    </row>
    <row r="5" spans="1:6" s="50" customFormat="1" ht="27" customHeight="1">
      <c r="A5" s="56"/>
      <c r="B5" s="57"/>
      <c r="C5" s="59"/>
      <c r="D5" s="59"/>
      <c r="E5" s="134">
        <v>2018</v>
      </c>
      <c r="F5" s="111"/>
    </row>
    <row r="6" spans="1:6" s="51" customFormat="1" ht="18" customHeight="1">
      <c r="A6" s="61" t="s">
        <v>7</v>
      </c>
      <c r="B6" s="62" t="s">
        <v>8</v>
      </c>
      <c r="C6" s="63" t="s">
        <v>9</v>
      </c>
      <c r="D6" s="63"/>
      <c r="E6" s="135">
        <v>125.609</v>
      </c>
      <c r="F6" s="113" t="s">
        <v>10</v>
      </c>
    </row>
    <row r="7" spans="1:6" s="51" customFormat="1" ht="18" customHeight="1">
      <c r="A7" s="61"/>
      <c r="B7" s="62"/>
      <c r="C7" s="63" t="s">
        <v>11</v>
      </c>
      <c r="D7" s="63" t="s">
        <v>12</v>
      </c>
      <c r="E7" s="135">
        <v>143.87939999999998</v>
      </c>
      <c r="F7" s="115"/>
    </row>
    <row r="8" spans="1:6" s="51" customFormat="1" ht="18" customHeight="1">
      <c r="A8" s="61"/>
      <c r="B8" s="62"/>
      <c r="C8" s="63"/>
      <c r="D8" s="63" t="s">
        <v>13</v>
      </c>
      <c r="E8" s="135">
        <v>174.71069999999997</v>
      </c>
      <c r="F8" s="115"/>
    </row>
    <row r="9" spans="1:6" s="51" customFormat="1" ht="18" customHeight="1">
      <c r="A9" s="61"/>
      <c r="B9" s="62"/>
      <c r="C9" s="63"/>
      <c r="D9" s="63" t="s">
        <v>14</v>
      </c>
      <c r="E9" s="135">
        <v>235.23139999999998</v>
      </c>
      <c r="F9" s="115"/>
    </row>
    <row r="10" spans="1:6" s="51" customFormat="1" ht="18" customHeight="1">
      <c r="A10" s="61"/>
      <c r="B10" s="68" t="s">
        <v>15</v>
      </c>
      <c r="C10" s="69" t="s">
        <v>16</v>
      </c>
      <c r="D10" s="69"/>
      <c r="E10" s="135">
        <v>3169.9143999999997</v>
      </c>
      <c r="F10" s="113" t="s">
        <v>17</v>
      </c>
    </row>
    <row r="11" spans="1:6" s="51" customFormat="1" ht="18" customHeight="1">
      <c r="A11" s="61"/>
      <c r="B11" s="68"/>
      <c r="C11" s="63" t="s">
        <v>18</v>
      </c>
      <c r="D11" s="63"/>
      <c r="E11" s="135">
        <v>3109.3936999999996</v>
      </c>
      <c r="F11" s="116"/>
    </row>
    <row r="12" spans="1:6" s="51" customFormat="1" ht="25.5" customHeight="1">
      <c r="A12" s="61"/>
      <c r="B12" s="68"/>
      <c r="C12" s="71" t="s">
        <v>19</v>
      </c>
      <c r="D12" s="71"/>
      <c r="E12" s="135">
        <v>3364.0373999999997</v>
      </c>
      <c r="F12" s="116"/>
    </row>
    <row r="13" spans="1:6" s="51" customFormat="1" ht="39" customHeight="1">
      <c r="A13" s="61"/>
      <c r="B13" s="62"/>
      <c r="C13" s="63" t="s">
        <v>20</v>
      </c>
      <c r="D13" s="63"/>
      <c r="E13" s="135">
        <v>1442.2196999999999</v>
      </c>
      <c r="F13" s="117" t="s">
        <v>21</v>
      </c>
    </row>
    <row r="14" spans="1:6" s="51" customFormat="1" ht="18" customHeight="1">
      <c r="A14" s="61"/>
      <c r="B14" s="73" t="s">
        <v>22</v>
      </c>
      <c r="C14" s="69" t="s">
        <v>23</v>
      </c>
      <c r="D14" s="69" t="s">
        <v>24</v>
      </c>
      <c r="E14" s="135">
        <v>2319.1989</v>
      </c>
      <c r="F14" s="118" t="s">
        <v>25</v>
      </c>
    </row>
    <row r="15" spans="1:6" s="51" customFormat="1" ht="18" customHeight="1">
      <c r="A15" s="61"/>
      <c r="B15" s="73"/>
      <c r="C15" s="63"/>
      <c r="D15" s="63" t="s">
        <v>26</v>
      </c>
      <c r="E15" s="135">
        <v>2614.951</v>
      </c>
      <c r="F15" s="119"/>
    </row>
    <row r="16" spans="1:6" s="51" customFormat="1" ht="18" customHeight="1">
      <c r="A16" s="61"/>
      <c r="B16" s="73"/>
      <c r="C16" s="63" t="s">
        <v>27</v>
      </c>
      <c r="D16" s="63"/>
      <c r="E16" s="135">
        <v>2525.8828</v>
      </c>
      <c r="F16" s="119"/>
    </row>
    <row r="17" spans="1:6" s="51" customFormat="1" ht="18" customHeight="1">
      <c r="A17" s="61"/>
      <c r="B17" s="73"/>
      <c r="C17" s="63" t="s">
        <v>28</v>
      </c>
      <c r="D17" s="63"/>
      <c r="E17" s="135">
        <v>2256.3943999999997</v>
      </c>
      <c r="F17" s="119"/>
    </row>
    <row r="18" spans="1:6" s="51" customFormat="1" ht="18" customHeight="1">
      <c r="A18" s="61"/>
      <c r="B18" s="73"/>
      <c r="C18" s="63" t="s">
        <v>29</v>
      </c>
      <c r="D18" s="63" t="s">
        <v>30</v>
      </c>
      <c r="E18" s="135">
        <v>1884.135</v>
      </c>
      <c r="F18" s="119"/>
    </row>
    <row r="19" spans="1:6" s="51" customFormat="1" ht="18" customHeight="1">
      <c r="A19" s="61"/>
      <c r="B19" s="73"/>
      <c r="C19" s="63"/>
      <c r="D19" s="63" t="s">
        <v>31</v>
      </c>
      <c r="E19" s="135">
        <v>1937.0963219999999</v>
      </c>
      <c r="F19" s="119"/>
    </row>
    <row r="20" spans="1:6" s="51" customFormat="1" ht="18" customHeight="1">
      <c r="A20" s="61"/>
      <c r="B20" s="73"/>
      <c r="C20" s="63"/>
      <c r="D20" s="63" t="s">
        <v>32</v>
      </c>
      <c r="E20" s="135">
        <v>1996.3951889999998</v>
      </c>
      <c r="F20" s="119"/>
    </row>
    <row r="21" spans="1:6" s="51" customFormat="1" ht="18" customHeight="1">
      <c r="A21" s="61"/>
      <c r="B21" s="73"/>
      <c r="C21" s="63"/>
      <c r="D21" s="63" t="s">
        <v>33</v>
      </c>
      <c r="E21" s="135">
        <v>2031.4400999999998</v>
      </c>
      <c r="F21" s="119"/>
    </row>
    <row r="22" spans="1:6" s="51" customFormat="1" ht="18" customHeight="1">
      <c r="A22" s="61"/>
      <c r="B22" s="73"/>
      <c r="C22" s="63"/>
      <c r="D22" s="84" t="s">
        <v>34</v>
      </c>
      <c r="E22" s="135">
        <v>2177.6946519999997</v>
      </c>
      <c r="F22" s="119"/>
    </row>
    <row r="23" spans="1:6" s="51" customFormat="1" ht="18" customHeight="1">
      <c r="A23" s="61"/>
      <c r="B23" s="73"/>
      <c r="C23" s="63"/>
      <c r="D23" s="84" t="s">
        <v>35</v>
      </c>
      <c r="E23" s="135">
        <v>2380.8615</v>
      </c>
      <c r="F23" s="119"/>
    </row>
    <row r="24" spans="1:6" s="51" customFormat="1" ht="18" customHeight="1">
      <c r="A24" s="61"/>
      <c r="B24" s="73"/>
      <c r="C24" s="63" t="s">
        <v>36</v>
      </c>
      <c r="D24" s="63" t="s">
        <v>30</v>
      </c>
      <c r="E24" s="135">
        <v>2387.7128999999995</v>
      </c>
      <c r="F24" s="113" t="s">
        <v>37</v>
      </c>
    </row>
    <row r="25" spans="1:6" s="51" customFormat="1" ht="18" customHeight="1">
      <c r="A25" s="61"/>
      <c r="B25" s="73"/>
      <c r="C25" s="63"/>
      <c r="D25" s="63" t="s">
        <v>38</v>
      </c>
      <c r="E25" s="135">
        <v>2040.5182049999999</v>
      </c>
      <c r="F25" s="115"/>
    </row>
    <row r="26" spans="1:6" s="51" customFormat="1" ht="18" customHeight="1">
      <c r="A26" s="61"/>
      <c r="B26" s="73"/>
      <c r="C26" s="63"/>
      <c r="D26" s="63" t="s">
        <v>39</v>
      </c>
      <c r="E26" s="135">
        <v>2122.963385</v>
      </c>
      <c r="F26" s="115"/>
    </row>
    <row r="27" spans="1:6" s="51" customFormat="1" ht="18" customHeight="1">
      <c r="A27" s="61"/>
      <c r="B27" s="73"/>
      <c r="C27" s="63"/>
      <c r="D27" s="84" t="s">
        <v>40</v>
      </c>
      <c r="E27" s="135">
        <v>2182.1708999999996</v>
      </c>
      <c r="F27" s="115"/>
    </row>
    <row r="28" spans="1:6" s="51" customFormat="1" ht="18" customHeight="1">
      <c r="A28" s="61"/>
      <c r="B28" s="73"/>
      <c r="C28" s="63"/>
      <c r="D28" s="84" t="s">
        <v>35</v>
      </c>
      <c r="E28" s="135">
        <v>2385.4291</v>
      </c>
      <c r="F28" s="115"/>
    </row>
    <row r="29" spans="1:6" s="51" customFormat="1" ht="96" customHeight="1">
      <c r="A29" s="61"/>
      <c r="B29" s="68" t="s">
        <v>41</v>
      </c>
      <c r="C29" s="90" t="s">
        <v>42</v>
      </c>
      <c r="D29" s="90"/>
      <c r="E29" s="135">
        <v>961.5999999999999</v>
      </c>
      <c r="F29" s="136" t="s">
        <v>43</v>
      </c>
    </row>
    <row r="30" spans="1:6" s="51" customFormat="1" ht="18" customHeight="1">
      <c r="A30" s="61"/>
      <c r="B30" s="68"/>
      <c r="C30" s="71" t="s">
        <v>44</v>
      </c>
      <c r="D30" s="63" t="s">
        <v>45</v>
      </c>
      <c r="E30" s="135">
        <v>574.3757</v>
      </c>
      <c r="F30" s="115" t="s">
        <v>46</v>
      </c>
    </row>
    <row r="31" spans="1:6" s="51" customFormat="1" ht="18" customHeight="1">
      <c r="A31" s="61"/>
      <c r="B31" s="88"/>
      <c r="C31" s="86"/>
      <c r="D31" s="71" t="s">
        <v>47</v>
      </c>
      <c r="E31" s="135">
        <v>982.034</v>
      </c>
      <c r="F31" s="125"/>
    </row>
    <row r="32" spans="1:6" s="51" customFormat="1" ht="27" customHeight="1">
      <c r="A32" s="89"/>
      <c r="B32" s="90" t="s">
        <v>48</v>
      </c>
      <c r="C32" s="90"/>
      <c r="D32" s="90"/>
      <c r="E32" s="135">
        <v>5138.55</v>
      </c>
      <c r="F32" s="115" t="s">
        <v>49</v>
      </c>
    </row>
    <row r="33" spans="1:6" s="51" customFormat="1" ht="18.75" customHeight="1">
      <c r="A33" s="61" t="s">
        <v>50</v>
      </c>
      <c r="B33" s="92" t="s">
        <v>51</v>
      </c>
      <c r="C33" s="93" t="s">
        <v>52</v>
      </c>
      <c r="D33" s="95" t="s">
        <v>53</v>
      </c>
      <c r="E33" s="135">
        <v>1964.068</v>
      </c>
      <c r="F33" s="118" t="s">
        <v>54</v>
      </c>
    </row>
    <row r="34" spans="1:6" s="51" customFormat="1" ht="18.75" customHeight="1">
      <c r="A34" s="61"/>
      <c r="B34" s="92"/>
      <c r="C34" s="95"/>
      <c r="D34" s="95" t="s">
        <v>55</v>
      </c>
      <c r="E34" s="135">
        <v>1476.4767</v>
      </c>
      <c r="F34" s="119"/>
    </row>
    <row r="35" spans="1:6" s="51" customFormat="1" ht="18.75" customHeight="1">
      <c r="A35" s="61"/>
      <c r="B35" s="62"/>
      <c r="C35" s="96" t="s">
        <v>56</v>
      </c>
      <c r="D35" s="96"/>
      <c r="E35" s="135">
        <v>440.7734</v>
      </c>
      <c r="F35" s="119"/>
    </row>
    <row r="36" spans="1:6" s="51" customFormat="1" ht="18.75" customHeight="1">
      <c r="A36" s="61"/>
      <c r="B36" s="62"/>
      <c r="C36" s="84" t="s">
        <v>57</v>
      </c>
      <c r="D36" s="84"/>
      <c r="E36" s="135">
        <v>1827.04</v>
      </c>
      <c r="F36" s="122"/>
    </row>
    <row r="37" spans="1:6" s="51" customFormat="1" ht="48">
      <c r="A37" s="61"/>
      <c r="B37" s="62"/>
      <c r="C37" s="84" t="s">
        <v>58</v>
      </c>
      <c r="D37" s="84"/>
      <c r="E37" s="135">
        <v>108.18</v>
      </c>
      <c r="F37" s="128" t="s">
        <v>59</v>
      </c>
    </row>
    <row r="38" spans="1:6" s="51" customFormat="1" ht="27.75" customHeight="1">
      <c r="A38" s="61"/>
      <c r="B38" s="74" t="s">
        <v>60</v>
      </c>
      <c r="C38" s="90" t="s">
        <v>61</v>
      </c>
      <c r="D38" s="63" t="s">
        <v>62</v>
      </c>
      <c r="E38" s="135">
        <v>693.1333</v>
      </c>
      <c r="F38" s="129" t="s">
        <v>63</v>
      </c>
    </row>
    <row r="39" spans="1:6" s="51" customFormat="1" ht="27" customHeight="1">
      <c r="A39" s="61"/>
      <c r="B39" s="74"/>
      <c r="C39" s="63"/>
      <c r="D39" s="63" t="s">
        <v>64</v>
      </c>
      <c r="E39" s="135">
        <v>2183.3128</v>
      </c>
      <c r="F39" s="129"/>
    </row>
    <row r="40" spans="1:6" s="51" customFormat="1" ht="39.75" customHeight="1">
      <c r="A40" s="61"/>
      <c r="B40" s="74"/>
      <c r="C40" s="137" t="s">
        <v>65</v>
      </c>
      <c r="D40" s="137"/>
      <c r="E40" s="85">
        <v>25.121799999999997</v>
      </c>
      <c r="F40" s="129" t="s">
        <v>66</v>
      </c>
    </row>
    <row r="43" ht="20.25">
      <c r="E43" s="104"/>
    </row>
  </sheetData>
  <sheetProtection/>
  <mergeCells count="41">
    <mergeCell ref="A1:F1"/>
    <mergeCell ref="A2:F2"/>
    <mergeCell ref="A3:F3"/>
    <mergeCell ref="C6:D6"/>
    <mergeCell ref="C10:D10"/>
    <mergeCell ref="C11:D11"/>
    <mergeCell ref="C12:D12"/>
    <mergeCell ref="C13:D13"/>
    <mergeCell ref="C16:D16"/>
    <mergeCell ref="C17:D17"/>
    <mergeCell ref="C29:D29"/>
    <mergeCell ref="B32:D32"/>
    <mergeCell ref="C35:D35"/>
    <mergeCell ref="C36:D36"/>
    <mergeCell ref="C37:D37"/>
    <mergeCell ref="C40:D40"/>
    <mergeCell ref="A4:A5"/>
    <mergeCell ref="A6:A32"/>
    <mergeCell ref="A33:A40"/>
    <mergeCell ref="B6:B9"/>
    <mergeCell ref="B10:B13"/>
    <mergeCell ref="B14:B28"/>
    <mergeCell ref="B29:B31"/>
    <mergeCell ref="B33:B37"/>
    <mergeCell ref="B38:B40"/>
    <mergeCell ref="C7:C9"/>
    <mergeCell ref="C14:C15"/>
    <mergeCell ref="C18:C23"/>
    <mergeCell ref="C24:C28"/>
    <mergeCell ref="C30:C31"/>
    <mergeCell ref="C33:C34"/>
    <mergeCell ref="C38:C39"/>
    <mergeCell ref="F4:F5"/>
    <mergeCell ref="F6:F9"/>
    <mergeCell ref="F10:F12"/>
    <mergeCell ref="F14:F23"/>
    <mergeCell ref="F24:F28"/>
    <mergeCell ref="F30:F31"/>
    <mergeCell ref="F33:F36"/>
    <mergeCell ref="F38:F39"/>
    <mergeCell ref="B4:D5"/>
  </mergeCells>
  <printOptions horizontalCentered="1"/>
  <pageMargins left="0.36" right="0.31" top="0.87" bottom="0.79" header="0.08" footer="0.1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1"/>
  <sheetViews>
    <sheetView zoomScaleSheetLayoutView="100" workbookViewId="0" topLeftCell="A1">
      <selection activeCell="AB4" sqref="AB4:AB38"/>
    </sheetView>
  </sheetViews>
  <sheetFormatPr defaultColWidth="8.75390625" defaultRowHeight="14.25"/>
  <cols>
    <col min="1" max="1" width="3.875" style="52" customWidth="1"/>
    <col min="2" max="2" width="3.50390625" style="53" customWidth="1"/>
    <col min="3" max="3" width="6.25390625" style="53" customWidth="1"/>
    <col min="4" max="4" width="14.25390625" style="53" customWidth="1"/>
    <col min="5" max="5" width="5.75390625" style="52" customWidth="1"/>
    <col min="6" max="6" width="2.25390625" style="52" customWidth="1"/>
    <col min="7" max="8" width="5.75390625" style="52" customWidth="1"/>
    <col min="9" max="9" width="2.25390625" style="52" customWidth="1"/>
    <col min="10" max="11" width="5.75390625" style="52" customWidth="1"/>
    <col min="12" max="12" width="2.25390625" style="52" customWidth="1"/>
    <col min="13" max="14" width="5.75390625" style="52" customWidth="1"/>
    <col min="15" max="15" width="2.25390625" style="52" customWidth="1"/>
    <col min="16" max="17" width="5.75390625" style="52" customWidth="1"/>
    <col min="18" max="18" width="2.25390625" style="52" customWidth="1"/>
    <col min="19" max="20" width="5.75390625" style="52" customWidth="1"/>
    <col min="21" max="21" width="2.25390625" style="52" customWidth="1"/>
    <col min="22" max="23" width="5.75390625" style="52" customWidth="1"/>
    <col min="24" max="24" width="2.25390625" style="52" customWidth="1"/>
    <col min="25" max="25" width="5.75390625" style="52" customWidth="1"/>
    <col min="26" max="26" width="53.50390625" style="52" customWidth="1"/>
    <col min="27" max="27" width="11.125" style="52" bestFit="1" customWidth="1"/>
    <col min="28" max="28" width="9.00390625" style="52" customWidth="1"/>
    <col min="29" max="29" width="9.25390625" style="52" bestFit="1" customWidth="1"/>
    <col min="30" max="32" width="9.00390625" style="52" bestFit="1" customWidth="1"/>
    <col min="33" max="224" width="8.75390625" style="52" customWidth="1"/>
    <col min="225" max="239" width="9.00390625" style="52" bestFit="1" customWidth="1"/>
  </cols>
  <sheetData>
    <row r="1" spans="1:246" s="49" customFormat="1" ht="30" customHeight="1">
      <c r="A1" s="54" t="s">
        <v>67</v>
      </c>
      <c r="B1" s="54"/>
      <c r="C1" s="55" t="s">
        <v>68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IF1"/>
      <c r="IG1"/>
      <c r="IH1"/>
      <c r="II1"/>
      <c r="IJ1"/>
      <c r="IK1"/>
      <c r="IL1"/>
    </row>
    <row r="2" spans="1:26" s="50" customFormat="1" ht="15.75" customHeight="1">
      <c r="A2" s="56" t="s">
        <v>3</v>
      </c>
      <c r="B2" s="57" t="s">
        <v>69</v>
      </c>
      <c r="C2" s="56"/>
      <c r="D2" s="56"/>
      <c r="E2" s="58" t="s">
        <v>5</v>
      </c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8" t="s">
        <v>6</v>
      </c>
    </row>
    <row r="3" spans="1:26" s="50" customFormat="1" ht="16.5" customHeight="1">
      <c r="A3" s="56"/>
      <c r="B3" s="57"/>
      <c r="C3" s="59"/>
      <c r="D3" s="60"/>
      <c r="E3" s="59">
        <v>2008</v>
      </c>
      <c r="F3" s="59"/>
      <c r="G3" s="59"/>
      <c r="H3" s="56">
        <v>2009</v>
      </c>
      <c r="I3" s="56"/>
      <c r="J3" s="56"/>
      <c r="K3" s="56">
        <v>2010</v>
      </c>
      <c r="L3" s="56"/>
      <c r="M3" s="56"/>
      <c r="N3" s="56">
        <v>2011</v>
      </c>
      <c r="O3" s="56"/>
      <c r="P3" s="56"/>
      <c r="Q3" s="56">
        <v>2012</v>
      </c>
      <c r="R3" s="56"/>
      <c r="S3" s="56"/>
      <c r="T3" s="56">
        <v>2013</v>
      </c>
      <c r="U3" s="56"/>
      <c r="V3" s="56"/>
      <c r="W3" s="56">
        <v>2014</v>
      </c>
      <c r="X3" s="56"/>
      <c r="Y3" s="56"/>
      <c r="Z3" s="111"/>
    </row>
    <row r="4" spans="1:28" s="51" customFormat="1" ht="16.5" customHeight="1">
      <c r="A4" s="61" t="s">
        <v>7</v>
      </c>
      <c r="B4" s="62" t="s">
        <v>8</v>
      </c>
      <c r="C4" s="63" t="s">
        <v>9</v>
      </c>
      <c r="D4" s="64"/>
      <c r="E4" s="65">
        <f aca="true" t="shared" si="0" ref="E4:E26">G4*0.9</f>
        <v>87.912</v>
      </c>
      <c r="F4" s="66" t="s">
        <v>70</v>
      </c>
      <c r="G4" s="67">
        <f>Y4*0.888</f>
        <v>97.68</v>
      </c>
      <c r="H4" s="65">
        <f aca="true" t="shared" si="1" ref="H4:H26">J4*0.9</f>
        <v>88.605</v>
      </c>
      <c r="I4" s="66" t="s">
        <v>70</v>
      </c>
      <c r="J4" s="102">
        <f>Y4*0.895</f>
        <v>98.45</v>
      </c>
      <c r="K4" s="65">
        <f aca="true" t="shared" si="2" ref="K4:K26">M4*0.9</f>
        <v>93.258</v>
      </c>
      <c r="L4" s="66" t="s">
        <v>70</v>
      </c>
      <c r="M4" s="102">
        <f>Y4*0.942</f>
        <v>103.61999999999999</v>
      </c>
      <c r="N4" s="65">
        <f aca="true" t="shared" si="3" ref="N4:N26">P4*0.9</f>
        <v>96.723</v>
      </c>
      <c r="O4" s="66" t="s">
        <v>70</v>
      </c>
      <c r="P4" s="102">
        <f>Y4*0.977</f>
        <v>107.47</v>
      </c>
      <c r="Q4" s="65">
        <f aca="true" t="shared" si="4" ref="Q4:Q26">S4*0.9</f>
        <v>95.03999999999999</v>
      </c>
      <c r="R4" s="66" t="s">
        <v>70</v>
      </c>
      <c r="S4" s="102">
        <f>Y4*0.96</f>
        <v>105.6</v>
      </c>
      <c r="T4" s="65">
        <f aca="true" t="shared" si="5" ref="T4:T26">V4*0.9</f>
        <v>98.307</v>
      </c>
      <c r="U4" s="66" t="s">
        <v>70</v>
      </c>
      <c r="V4" s="102">
        <f>Y4*0.993</f>
        <v>109.23</v>
      </c>
      <c r="W4" s="85">
        <f>Y4*0.9</f>
        <v>99</v>
      </c>
      <c r="X4" s="107" t="s">
        <v>70</v>
      </c>
      <c r="Y4" s="112">
        <v>110</v>
      </c>
      <c r="Z4" s="113" t="s">
        <v>71</v>
      </c>
      <c r="AB4" s="114"/>
    </row>
    <row r="5" spans="1:28" s="51" customFormat="1" ht="16.5" customHeight="1">
      <c r="A5" s="61"/>
      <c r="B5" s="62"/>
      <c r="C5" s="63" t="s">
        <v>11</v>
      </c>
      <c r="D5" s="64" t="s">
        <v>12</v>
      </c>
      <c r="E5" s="65">
        <f t="shared" si="0"/>
        <v>100.6992</v>
      </c>
      <c r="F5" s="66" t="s">
        <v>70</v>
      </c>
      <c r="G5" s="67">
        <f aca="true" t="shared" si="6" ref="G5:G26">Y5*0.888</f>
        <v>111.888</v>
      </c>
      <c r="H5" s="65">
        <f t="shared" si="1"/>
        <v>101.493</v>
      </c>
      <c r="I5" s="66" t="s">
        <v>70</v>
      </c>
      <c r="J5" s="102">
        <f aca="true" t="shared" si="7" ref="J5:J26">Y5*0.895</f>
        <v>112.77</v>
      </c>
      <c r="K5" s="65">
        <f t="shared" si="2"/>
        <v>106.8228</v>
      </c>
      <c r="L5" s="66" t="s">
        <v>70</v>
      </c>
      <c r="M5" s="102">
        <f aca="true" t="shared" si="8" ref="M5:M26">Y5*0.942</f>
        <v>118.692</v>
      </c>
      <c r="N5" s="65">
        <f t="shared" si="3"/>
        <v>110.79180000000001</v>
      </c>
      <c r="O5" s="66" t="s">
        <v>70</v>
      </c>
      <c r="P5" s="102">
        <f aca="true" t="shared" si="9" ref="P5:P22">Y5*0.977</f>
        <v>123.102</v>
      </c>
      <c r="Q5" s="65">
        <f t="shared" si="4"/>
        <v>108.86399999999999</v>
      </c>
      <c r="R5" s="66" t="s">
        <v>70</v>
      </c>
      <c r="S5" s="102">
        <f aca="true" t="shared" si="10" ref="S5:S22">Y5*0.96</f>
        <v>120.96</v>
      </c>
      <c r="T5" s="65">
        <f t="shared" si="5"/>
        <v>112.6062</v>
      </c>
      <c r="U5" s="66" t="s">
        <v>70</v>
      </c>
      <c r="V5" s="102">
        <f aca="true" t="shared" si="11" ref="V5:V26">Y5*0.993</f>
        <v>125.118</v>
      </c>
      <c r="W5" s="85">
        <f aca="true" t="shared" si="12" ref="W5:W22">Y5*0.9</f>
        <v>113.4</v>
      </c>
      <c r="X5" s="107" t="s">
        <v>70</v>
      </c>
      <c r="Y5" s="112">
        <v>126</v>
      </c>
      <c r="Z5" s="115"/>
      <c r="AB5" s="114"/>
    </row>
    <row r="6" spans="1:28" s="51" customFormat="1" ht="16.5" customHeight="1">
      <c r="A6" s="61"/>
      <c r="B6" s="62"/>
      <c r="C6" s="63"/>
      <c r="D6" s="64" t="s">
        <v>13</v>
      </c>
      <c r="E6" s="65">
        <f t="shared" si="0"/>
        <v>122.2776</v>
      </c>
      <c r="F6" s="66" t="s">
        <v>70</v>
      </c>
      <c r="G6" s="67">
        <f t="shared" si="6"/>
        <v>135.864</v>
      </c>
      <c r="H6" s="65">
        <f t="shared" si="1"/>
        <v>123.2415</v>
      </c>
      <c r="I6" s="66" t="s">
        <v>70</v>
      </c>
      <c r="J6" s="102">
        <f t="shared" si="7"/>
        <v>136.935</v>
      </c>
      <c r="K6" s="65">
        <f t="shared" si="2"/>
        <v>129.7134</v>
      </c>
      <c r="L6" s="66" t="s">
        <v>70</v>
      </c>
      <c r="M6" s="102">
        <f t="shared" si="8"/>
        <v>144.126</v>
      </c>
      <c r="N6" s="65">
        <f t="shared" si="3"/>
        <v>134.5329</v>
      </c>
      <c r="O6" s="66" t="s">
        <v>70</v>
      </c>
      <c r="P6" s="102">
        <f t="shared" si="9"/>
        <v>149.481</v>
      </c>
      <c r="Q6" s="65">
        <f t="shared" si="4"/>
        <v>132.192</v>
      </c>
      <c r="R6" s="66" t="s">
        <v>70</v>
      </c>
      <c r="S6" s="102">
        <f t="shared" si="10"/>
        <v>146.88</v>
      </c>
      <c r="T6" s="65">
        <f t="shared" si="5"/>
        <v>136.7361</v>
      </c>
      <c r="U6" s="66" t="s">
        <v>70</v>
      </c>
      <c r="V6" s="102">
        <f t="shared" si="11"/>
        <v>151.929</v>
      </c>
      <c r="W6" s="85">
        <f t="shared" si="12"/>
        <v>137.70000000000002</v>
      </c>
      <c r="X6" s="107" t="s">
        <v>70</v>
      </c>
      <c r="Y6" s="112">
        <v>153</v>
      </c>
      <c r="Z6" s="115"/>
      <c r="AB6" s="114"/>
    </row>
    <row r="7" spans="1:28" s="51" customFormat="1" ht="16.5" customHeight="1">
      <c r="A7" s="61"/>
      <c r="B7" s="62"/>
      <c r="C7" s="63"/>
      <c r="D7" s="64" t="s">
        <v>14</v>
      </c>
      <c r="E7" s="65">
        <f t="shared" si="0"/>
        <v>164.6352</v>
      </c>
      <c r="F7" s="66" t="s">
        <v>70</v>
      </c>
      <c r="G7" s="67">
        <f t="shared" si="6"/>
        <v>182.928</v>
      </c>
      <c r="H7" s="65">
        <f t="shared" si="1"/>
        <v>165.93300000000002</v>
      </c>
      <c r="I7" s="66" t="s">
        <v>70</v>
      </c>
      <c r="J7" s="102">
        <f t="shared" si="7"/>
        <v>184.37</v>
      </c>
      <c r="K7" s="65">
        <f t="shared" si="2"/>
        <v>174.64679999999998</v>
      </c>
      <c r="L7" s="66" t="s">
        <v>70</v>
      </c>
      <c r="M7" s="102">
        <f t="shared" si="8"/>
        <v>194.052</v>
      </c>
      <c r="N7" s="65">
        <f t="shared" si="3"/>
        <v>181.13580000000002</v>
      </c>
      <c r="O7" s="66" t="s">
        <v>70</v>
      </c>
      <c r="P7" s="102">
        <f t="shared" si="9"/>
        <v>201.262</v>
      </c>
      <c r="Q7" s="65">
        <f t="shared" si="4"/>
        <v>177.984</v>
      </c>
      <c r="R7" s="66" t="s">
        <v>70</v>
      </c>
      <c r="S7" s="102">
        <f t="shared" si="10"/>
        <v>197.76</v>
      </c>
      <c r="T7" s="65">
        <f t="shared" si="5"/>
        <v>184.1022</v>
      </c>
      <c r="U7" s="66" t="s">
        <v>70</v>
      </c>
      <c r="V7" s="102">
        <f t="shared" si="11"/>
        <v>204.558</v>
      </c>
      <c r="W7" s="85">
        <f t="shared" si="12"/>
        <v>185.4</v>
      </c>
      <c r="X7" s="107" t="s">
        <v>70</v>
      </c>
      <c r="Y7" s="112">
        <v>206</v>
      </c>
      <c r="Z7" s="115"/>
      <c r="AB7" s="114"/>
    </row>
    <row r="8" spans="1:28" s="51" customFormat="1" ht="16.5" customHeight="1">
      <c r="A8" s="61"/>
      <c r="B8" s="68" t="s">
        <v>15</v>
      </c>
      <c r="C8" s="69" t="s">
        <v>16</v>
      </c>
      <c r="D8" s="70"/>
      <c r="E8" s="65">
        <f t="shared" si="0"/>
        <v>2218.5792</v>
      </c>
      <c r="F8" s="66" t="s">
        <v>70</v>
      </c>
      <c r="G8" s="67">
        <f t="shared" si="6"/>
        <v>2465.088</v>
      </c>
      <c r="H8" s="65">
        <f t="shared" si="1"/>
        <v>2236.068</v>
      </c>
      <c r="I8" s="66" t="s">
        <v>70</v>
      </c>
      <c r="J8" s="102">
        <f t="shared" si="7"/>
        <v>2484.52</v>
      </c>
      <c r="K8" s="65">
        <f t="shared" si="2"/>
        <v>2353.4928</v>
      </c>
      <c r="L8" s="66" t="s">
        <v>70</v>
      </c>
      <c r="M8" s="102">
        <f t="shared" si="8"/>
        <v>2614.9919999999997</v>
      </c>
      <c r="N8" s="65">
        <f t="shared" si="3"/>
        <v>2440.9368</v>
      </c>
      <c r="O8" s="66" t="s">
        <v>70</v>
      </c>
      <c r="P8" s="102">
        <f t="shared" si="9"/>
        <v>2712.152</v>
      </c>
      <c r="Q8" s="65">
        <f t="shared" si="4"/>
        <v>2398.464</v>
      </c>
      <c r="R8" s="66" t="s">
        <v>70</v>
      </c>
      <c r="S8" s="102">
        <f t="shared" si="10"/>
        <v>2664.96</v>
      </c>
      <c r="T8" s="65">
        <f t="shared" si="5"/>
        <v>2480.9112</v>
      </c>
      <c r="U8" s="66" t="s">
        <v>70</v>
      </c>
      <c r="V8" s="102">
        <f t="shared" si="11"/>
        <v>2756.5679999999998</v>
      </c>
      <c r="W8" s="85">
        <f t="shared" si="12"/>
        <v>2498.4</v>
      </c>
      <c r="X8" s="107" t="s">
        <v>70</v>
      </c>
      <c r="Y8" s="112">
        <v>2776</v>
      </c>
      <c r="Z8" s="113" t="s">
        <v>72</v>
      </c>
      <c r="AB8" s="114"/>
    </row>
    <row r="9" spans="1:28" s="51" customFormat="1" ht="16.5" customHeight="1">
      <c r="A9" s="61"/>
      <c r="B9" s="68"/>
      <c r="C9" s="63" t="s">
        <v>18</v>
      </c>
      <c r="D9" s="64"/>
      <c r="E9" s="65">
        <f t="shared" si="0"/>
        <v>2176.2216</v>
      </c>
      <c r="F9" s="66" t="s">
        <v>70</v>
      </c>
      <c r="G9" s="67">
        <f t="shared" si="6"/>
        <v>2418.024</v>
      </c>
      <c r="H9" s="65">
        <f t="shared" si="1"/>
        <v>2193.3765000000003</v>
      </c>
      <c r="I9" s="66" t="s">
        <v>70</v>
      </c>
      <c r="J9" s="102">
        <f t="shared" si="7"/>
        <v>2437.085</v>
      </c>
      <c r="K9" s="65">
        <f t="shared" si="2"/>
        <v>2308.5594</v>
      </c>
      <c r="L9" s="66" t="s">
        <v>70</v>
      </c>
      <c r="M9" s="102">
        <f t="shared" si="8"/>
        <v>2565.066</v>
      </c>
      <c r="N9" s="65">
        <f t="shared" si="3"/>
        <v>2394.3339</v>
      </c>
      <c r="O9" s="66" t="s">
        <v>70</v>
      </c>
      <c r="P9" s="102">
        <f t="shared" si="9"/>
        <v>2660.371</v>
      </c>
      <c r="Q9" s="65">
        <f t="shared" si="4"/>
        <v>2352.672</v>
      </c>
      <c r="R9" s="66" t="s">
        <v>70</v>
      </c>
      <c r="S9" s="102">
        <f t="shared" si="10"/>
        <v>2614.08</v>
      </c>
      <c r="T9" s="65">
        <f t="shared" si="5"/>
        <v>2433.5451</v>
      </c>
      <c r="U9" s="66" t="s">
        <v>70</v>
      </c>
      <c r="V9" s="102">
        <f t="shared" si="11"/>
        <v>2703.939</v>
      </c>
      <c r="W9" s="85">
        <f t="shared" si="12"/>
        <v>2450.7000000000003</v>
      </c>
      <c r="X9" s="107" t="s">
        <v>70</v>
      </c>
      <c r="Y9" s="112">
        <v>2723</v>
      </c>
      <c r="Z9" s="116"/>
      <c r="AB9" s="114"/>
    </row>
    <row r="10" spans="1:28" s="51" customFormat="1" ht="16.5" customHeight="1">
      <c r="A10" s="61"/>
      <c r="B10" s="68"/>
      <c r="C10" s="71" t="s">
        <v>19</v>
      </c>
      <c r="D10" s="72"/>
      <c r="E10" s="65">
        <f t="shared" si="0"/>
        <v>2354.4432</v>
      </c>
      <c r="F10" s="66" t="s">
        <v>70</v>
      </c>
      <c r="G10" s="67">
        <f t="shared" si="6"/>
        <v>2616.0480000000002</v>
      </c>
      <c r="H10" s="65">
        <f t="shared" si="1"/>
        <v>2373.003</v>
      </c>
      <c r="I10" s="66" t="s">
        <v>70</v>
      </c>
      <c r="J10" s="102">
        <f t="shared" si="7"/>
        <v>2636.67</v>
      </c>
      <c r="K10" s="65">
        <f t="shared" si="2"/>
        <v>2497.6188</v>
      </c>
      <c r="L10" s="66" t="s">
        <v>70</v>
      </c>
      <c r="M10" s="102">
        <f t="shared" si="8"/>
        <v>2775.132</v>
      </c>
      <c r="N10" s="65">
        <f t="shared" si="3"/>
        <v>2590.4177999999997</v>
      </c>
      <c r="O10" s="66" t="s">
        <v>70</v>
      </c>
      <c r="P10" s="102">
        <f t="shared" si="9"/>
        <v>2878.2419999999997</v>
      </c>
      <c r="Q10" s="65">
        <f t="shared" si="4"/>
        <v>2545.344</v>
      </c>
      <c r="R10" s="66" t="s">
        <v>70</v>
      </c>
      <c r="S10" s="102">
        <f t="shared" si="10"/>
        <v>2828.16</v>
      </c>
      <c r="T10" s="65">
        <f t="shared" si="5"/>
        <v>2632.8402</v>
      </c>
      <c r="U10" s="66" t="s">
        <v>70</v>
      </c>
      <c r="V10" s="102">
        <f t="shared" si="11"/>
        <v>2925.378</v>
      </c>
      <c r="W10" s="85">
        <f t="shared" si="12"/>
        <v>2651.4</v>
      </c>
      <c r="X10" s="107" t="s">
        <v>70</v>
      </c>
      <c r="Y10" s="112">
        <v>2946</v>
      </c>
      <c r="Z10" s="116"/>
      <c r="AB10" s="114"/>
    </row>
    <row r="11" spans="1:28" s="51" customFormat="1" ht="24">
      <c r="A11" s="61"/>
      <c r="B11" s="62"/>
      <c r="C11" s="63" t="s">
        <v>20</v>
      </c>
      <c r="D11" s="64"/>
      <c r="E11" s="65">
        <f t="shared" si="0"/>
        <v>1009.3896000000001</v>
      </c>
      <c r="F11" s="66" t="s">
        <v>70</v>
      </c>
      <c r="G11" s="67">
        <f t="shared" si="6"/>
        <v>1121.544</v>
      </c>
      <c r="H11" s="65">
        <f t="shared" si="1"/>
        <v>1017.3465</v>
      </c>
      <c r="I11" s="66" t="s">
        <v>70</v>
      </c>
      <c r="J11" s="102">
        <f t="shared" si="7"/>
        <v>1130.385</v>
      </c>
      <c r="K11" s="65">
        <f t="shared" si="2"/>
        <v>1070.7713999999999</v>
      </c>
      <c r="L11" s="66" t="s">
        <v>70</v>
      </c>
      <c r="M11" s="102">
        <f t="shared" si="8"/>
        <v>1189.7459999999999</v>
      </c>
      <c r="N11" s="65">
        <f t="shared" si="3"/>
        <v>1110.5559</v>
      </c>
      <c r="O11" s="66" t="s">
        <v>70</v>
      </c>
      <c r="P11" s="102">
        <f t="shared" si="9"/>
        <v>1233.951</v>
      </c>
      <c r="Q11" s="65">
        <f t="shared" si="4"/>
        <v>1091.232</v>
      </c>
      <c r="R11" s="66" t="s">
        <v>70</v>
      </c>
      <c r="S11" s="102">
        <f t="shared" si="10"/>
        <v>1212.48</v>
      </c>
      <c r="T11" s="65">
        <f t="shared" si="5"/>
        <v>1128.7431000000001</v>
      </c>
      <c r="U11" s="66" t="s">
        <v>70</v>
      </c>
      <c r="V11" s="102">
        <f t="shared" si="11"/>
        <v>1254.159</v>
      </c>
      <c r="W11" s="85">
        <f t="shared" si="12"/>
        <v>1136.7</v>
      </c>
      <c r="X11" s="107" t="s">
        <v>70</v>
      </c>
      <c r="Y11" s="112">
        <v>1263</v>
      </c>
      <c r="Z11" s="117" t="s">
        <v>73</v>
      </c>
      <c r="AB11" s="114"/>
    </row>
    <row r="12" spans="1:28" s="51" customFormat="1" ht="16.5" customHeight="1">
      <c r="A12" s="61"/>
      <c r="B12" s="73" t="s">
        <v>22</v>
      </c>
      <c r="C12" s="69" t="s">
        <v>23</v>
      </c>
      <c r="D12" s="70" t="s">
        <v>24</v>
      </c>
      <c r="E12" s="65">
        <f t="shared" si="0"/>
        <v>1623.1752000000001</v>
      </c>
      <c r="F12" s="66" t="s">
        <v>70</v>
      </c>
      <c r="G12" s="67">
        <f t="shared" si="6"/>
        <v>1803.528</v>
      </c>
      <c r="H12" s="65">
        <f t="shared" si="1"/>
        <v>1635.9705000000001</v>
      </c>
      <c r="I12" s="66" t="s">
        <v>70</v>
      </c>
      <c r="J12" s="102">
        <f t="shared" si="7"/>
        <v>1817.7450000000001</v>
      </c>
      <c r="K12" s="65">
        <f t="shared" si="2"/>
        <v>1721.8818</v>
      </c>
      <c r="L12" s="66" t="s">
        <v>70</v>
      </c>
      <c r="M12" s="102">
        <f t="shared" si="8"/>
        <v>1913.202</v>
      </c>
      <c r="N12" s="65">
        <f t="shared" si="3"/>
        <v>1785.8583</v>
      </c>
      <c r="O12" s="66" t="s">
        <v>70</v>
      </c>
      <c r="P12" s="102">
        <f t="shared" si="9"/>
        <v>1984.287</v>
      </c>
      <c r="Q12" s="65">
        <f t="shared" si="4"/>
        <v>1754.784</v>
      </c>
      <c r="R12" s="66" t="s">
        <v>70</v>
      </c>
      <c r="S12" s="102">
        <f t="shared" si="10"/>
        <v>1949.76</v>
      </c>
      <c r="T12" s="65">
        <f t="shared" si="5"/>
        <v>1815.1046999999999</v>
      </c>
      <c r="U12" s="66" t="s">
        <v>70</v>
      </c>
      <c r="V12" s="102">
        <f t="shared" si="11"/>
        <v>2016.783</v>
      </c>
      <c r="W12" s="85">
        <f t="shared" si="12"/>
        <v>1827.9</v>
      </c>
      <c r="X12" s="107" t="s">
        <v>70</v>
      </c>
      <c r="Y12" s="112">
        <v>2031</v>
      </c>
      <c r="Z12" s="118" t="s">
        <v>74</v>
      </c>
      <c r="AB12" s="114"/>
    </row>
    <row r="13" spans="1:28" s="51" customFormat="1" ht="16.5" customHeight="1">
      <c r="A13" s="61"/>
      <c r="B13" s="73"/>
      <c r="C13" s="63"/>
      <c r="D13" s="64" t="s">
        <v>26</v>
      </c>
      <c r="E13" s="65">
        <f t="shared" si="0"/>
        <v>1830.1680000000001</v>
      </c>
      <c r="F13" s="66" t="s">
        <v>70</v>
      </c>
      <c r="G13" s="67">
        <f t="shared" si="6"/>
        <v>2033.52</v>
      </c>
      <c r="H13" s="65">
        <f t="shared" si="1"/>
        <v>1844.5950000000003</v>
      </c>
      <c r="I13" s="66" t="s">
        <v>70</v>
      </c>
      <c r="J13" s="102">
        <f t="shared" si="7"/>
        <v>2049.55</v>
      </c>
      <c r="K13" s="65">
        <f t="shared" si="2"/>
        <v>1941.462</v>
      </c>
      <c r="L13" s="66" t="s">
        <v>70</v>
      </c>
      <c r="M13" s="102">
        <f t="shared" si="8"/>
        <v>2157.18</v>
      </c>
      <c r="N13" s="65">
        <f t="shared" si="3"/>
        <v>2013.597</v>
      </c>
      <c r="O13" s="66" t="s">
        <v>70</v>
      </c>
      <c r="P13" s="102">
        <f t="shared" si="9"/>
        <v>2237.33</v>
      </c>
      <c r="Q13" s="65">
        <f t="shared" si="4"/>
        <v>1978.5600000000002</v>
      </c>
      <c r="R13" s="66" t="s">
        <v>70</v>
      </c>
      <c r="S13" s="102">
        <f t="shared" si="10"/>
        <v>2198.4</v>
      </c>
      <c r="T13" s="65">
        <f t="shared" si="5"/>
        <v>2046.5729999999999</v>
      </c>
      <c r="U13" s="66" t="s">
        <v>70</v>
      </c>
      <c r="V13" s="102">
        <f t="shared" si="11"/>
        <v>2273.97</v>
      </c>
      <c r="W13" s="85">
        <f t="shared" si="12"/>
        <v>2061</v>
      </c>
      <c r="X13" s="107" t="s">
        <v>70</v>
      </c>
      <c r="Y13" s="112">
        <v>2290</v>
      </c>
      <c r="Z13" s="119"/>
      <c r="AB13" s="114"/>
    </row>
    <row r="14" spans="1:28" s="51" customFormat="1" ht="16.5" customHeight="1">
      <c r="A14" s="61"/>
      <c r="B14" s="73"/>
      <c r="C14" s="63" t="s">
        <v>27</v>
      </c>
      <c r="D14" s="64"/>
      <c r="E14" s="65">
        <f t="shared" si="0"/>
        <v>1767.8304</v>
      </c>
      <c r="F14" s="66" t="s">
        <v>70</v>
      </c>
      <c r="G14" s="67">
        <f t="shared" si="6"/>
        <v>1964.256</v>
      </c>
      <c r="H14" s="65">
        <f t="shared" si="1"/>
        <v>1781.766</v>
      </c>
      <c r="I14" s="66" t="s">
        <v>70</v>
      </c>
      <c r="J14" s="102">
        <f t="shared" si="7"/>
        <v>1979.74</v>
      </c>
      <c r="K14" s="65">
        <f t="shared" si="2"/>
        <v>1875.3335999999997</v>
      </c>
      <c r="L14" s="66" t="s">
        <v>70</v>
      </c>
      <c r="M14" s="102">
        <f t="shared" si="8"/>
        <v>2083.7039999999997</v>
      </c>
      <c r="N14" s="65">
        <f t="shared" si="3"/>
        <v>1945.0115999999998</v>
      </c>
      <c r="O14" s="66" t="s">
        <v>70</v>
      </c>
      <c r="P14" s="102">
        <f t="shared" si="9"/>
        <v>2161.124</v>
      </c>
      <c r="Q14" s="65">
        <f t="shared" si="4"/>
        <v>1911.1680000000001</v>
      </c>
      <c r="R14" s="66" t="s">
        <v>70</v>
      </c>
      <c r="S14" s="102">
        <f t="shared" si="10"/>
        <v>2123.52</v>
      </c>
      <c r="T14" s="65">
        <f t="shared" si="5"/>
        <v>1976.8644000000002</v>
      </c>
      <c r="U14" s="66" t="s">
        <v>70</v>
      </c>
      <c r="V14" s="102">
        <f t="shared" si="11"/>
        <v>2196.516</v>
      </c>
      <c r="W14" s="85">
        <f t="shared" si="12"/>
        <v>1990.8</v>
      </c>
      <c r="X14" s="107" t="s">
        <v>70</v>
      </c>
      <c r="Y14" s="112">
        <v>2212</v>
      </c>
      <c r="Z14" s="119"/>
      <c r="AB14" s="114"/>
    </row>
    <row r="15" spans="1:28" s="51" customFormat="1" ht="16.5" customHeight="1">
      <c r="A15" s="61"/>
      <c r="B15" s="73"/>
      <c r="C15" s="71" t="s">
        <v>28</v>
      </c>
      <c r="D15" s="64"/>
      <c r="E15" s="65">
        <f t="shared" si="0"/>
        <v>1579.2192000000002</v>
      </c>
      <c r="F15" s="66" t="s">
        <v>70</v>
      </c>
      <c r="G15" s="67">
        <f t="shared" si="6"/>
        <v>1754.688</v>
      </c>
      <c r="H15" s="65">
        <f t="shared" si="1"/>
        <v>1591.6680000000001</v>
      </c>
      <c r="I15" s="66" t="s">
        <v>70</v>
      </c>
      <c r="J15" s="102">
        <f t="shared" si="7"/>
        <v>1768.52</v>
      </c>
      <c r="K15" s="65">
        <f t="shared" si="2"/>
        <v>1675.2528</v>
      </c>
      <c r="L15" s="66" t="s">
        <v>70</v>
      </c>
      <c r="M15" s="102">
        <f t="shared" si="8"/>
        <v>1861.3919999999998</v>
      </c>
      <c r="N15" s="65">
        <f t="shared" si="3"/>
        <v>1737.4968</v>
      </c>
      <c r="O15" s="66" t="s">
        <v>70</v>
      </c>
      <c r="P15" s="102">
        <f t="shared" si="9"/>
        <v>1930.552</v>
      </c>
      <c r="Q15" s="65">
        <f t="shared" si="4"/>
        <v>1707.2640000000001</v>
      </c>
      <c r="R15" s="66" t="s">
        <v>70</v>
      </c>
      <c r="S15" s="102">
        <f t="shared" si="10"/>
        <v>1896.96</v>
      </c>
      <c r="T15" s="65">
        <f t="shared" si="5"/>
        <v>1765.9512</v>
      </c>
      <c r="U15" s="66" t="s">
        <v>70</v>
      </c>
      <c r="V15" s="102">
        <f t="shared" si="11"/>
        <v>1962.168</v>
      </c>
      <c r="W15" s="85">
        <f t="shared" si="12"/>
        <v>1778.4</v>
      </c>
      <c r="X15" s="107" t="s">
        <v>70</v>
      </c>
      <c r="Y15" s="112">
        <v>1976</v>
      </c>
      <c r="Z15" s="119"/>
      <c r="AB15" s="114"/>
    </row>
    <row r="16" spans="1:28" s="51" customFormat="1" ht="16.5" customHeight="1">
      <c r="A16" s="61"/>
      <c r="B16" s="74"/>
      <c r="C16" s="63" t="s">
        <v>75</v>
      </c>
      <c r="D16" s="75" t="s">
        <v>30</v>
      </c>
      <c r="E16" s="65">
        <f t="shared" si="0"/>
        <v>1318.68</v>
      </c>
      <c r="F16" s="66" t="s">
        <v>70</v>
      </c>
      <c r="G16" s="67">
        <f t="shared" si="6"/>
        <v>1465.2</v>
      </c>
      <c r="H16" s="65">
        <f t="shared" si="1"/>
        <v>1329.075</v>
      </c>
      <c r="I16" s="66" t="s">
        <v>70</v>
      </c>
      <c r="J16" s="102">
        <f t="shared" si="7"/>
        <v>1476.75</v>
      </c>
      <c r="K16" s="65">
        <f t="shared" si="2"/>
        <v>1398.87</v>
      </c>
      <c r="L16" s="66" t="s">
        <v>70</v>
      </c>
      <c r="M16" s="102">
        <f t="shared" si="8"/>
        <v>1554.3</v>
      </c>
      <c r="N16" s="65">
        <f t="shared" si="3"/>
        <v>1450.845</v>
      </c>
      <c r="O16" s="66" t="s">
        <v>70</v>
      </c>
      <c r="P16" s="102">
        <f t="shared" si="9"/>
        <v>1612.05</v>
      </c>
      <c r="Q16" s="65">
        <f t="shared" si="4"/>
        <v>1425.6000000000001</v>
      </c>
      <c r="R16" s="66" t="s">
        <v>70</v>
      </c>
      <c r="S16" s="102">
        <f t="shared" si="10"/>
        <v>1584</v>
      </c>
      <c r="T16" s="65">
        <f t="shared" si="5"/>
        <v>1474.605</v>
      </c>
      <c r="U16" s="66" t="s">
        <v>70</v>
      </c>
      <c r="V16" s="102">
        <f t="shared" si="11"/>
        <v>1638.45</v>
      </c>
      <c r="W16" s="85">
        <f t="shared" si="12"/>
        <v>1485</v>
      </c>
      <c r="X16" s="107" t="s">
        <v>70</v>
      </c>
      <c r="Y16" s="112">
        <v>1650</v>
      </c>
      <c r="Z16" s="119"/>
      <c r="AB16" s="114"/>
    </row>
    <row r="17" spans="1:28" s="51" customFormat="1" ht="16.5" customHeight="1">
      <c r="A17" s="61"/>
      <c r="B17" s="74"/>
      <c r="C17" s="63"/>
      <c r="D17" s="75" t="s">
        <v>31</v>
      </c>
      <c r="E17" s="76">
        <f t="shared" si="0"/>
        <v>1355.746896</v>
      </c>
      <c r="F17" s="77" t="s">
        <v>70</v>
      </c>
      <c r="G17" s="78">
        <f t="shared" si="6"/>
        <v>1506.38544</v>
      </c>
      <c r="H17" s="76">
        <f t="shared" si="1"/>
        <v>1366.43409</v>
      </c>
      <c r="I17" s="77" t="s">
        <v>70</v>
      </c>
      <c r="J17" s="105">
        <f t="shared" si="7"/>
        <v>1518.2601</v>
      </c>
      <c r="K17" s="76">
        <f t="shared" si="2"/>
        <v>1438.190964</v>
      </c>
      <c r="L17" s="77" t="s">
        <v>70</v>
      </c>
      <c r="M17" s="105">
        <f t="shared" si="8"/>
        <v>1597.9899599999999</v>
      </c>
      <c r="N17" s="76">
        <f t="shared" si="3"/>
        <v>1491.626934</v>
      </c>
      <c r="O17" s="77" t="s">
        <v>70</v>
      </c>
      <c r="P17" s="105">
        <f t="shared" si="9"/>
        <v>1657.3632599999999</v>
      </c>
      <c r="Q17" s="76">
        <f t="shared" si="4"/>
        <v>1465.67232</v>
      </c>
      <c r="R17" s="77" t="s">
        <v>70</v>
      </c>
      <c r="S17" s="105">
        <f t="shared" si="10"/>
        <v>1628.5248</v>
      </c>
      <c r="T17" s="76">
        <f t="shared" si="5"/>
        <v>1516.0548059999999</v>
      </c>
      <c r="U17" s="77" t="s">
        <v>70</v>
      </c>
      <c r="V17" s="105">
        <f t="shared" si="11"/>
        <v>1684.50534</v>
      </c>
      <c r="W17" s="108">
        <f t="shared" si="12"/>
        <v>1526.742</v>
      </c>
      <c r="X17" s="109" t="s">
        <v>70</v>
      </c>
      <c r="Y17" s="120">
        <f>1731*0.98</f>
        <v>1696.3799999999999</v>
      </c>
      <c r="Z17" s="119"/>
      <c r="AB17" s="121"/>
    </row>
    <row r="18" spans="1:28" s="51" customFormat="1" ht="16.5" customHeight="1">
      <c r="A18" s="61"/>
      <c r="B18" s="74"/>
      <c r="C18" s="63"/>
      <c r="D18" s="75" t="s">
        <v>32</v>
      </c>
      <c r="E18" s="76">
        <f t="shared" si="0"/>
        <v>1397.249352</v>
      </c>
      <c r="F18" s="77" t="s">
        <v>70</v>
      </c>
      <c r="G18" s="78">
        <f t="shared" si="6"/>
        <v>1552.49928</v>
      </c>
      <c r="H18" s="76">
        <f t="shared" si="1"/>
        <v>1408.263705</v>
      </c>
      <c r="I18" s="77" t="s">
        <v>70</v>
      </c>
      <c r="J18" s="105">
        <f t="shared" si="7"/>
        <v>1564.73745</v>
      </c>
      <c r="K18" s="76">
        <f t="shared" si="2"/>
        <v>1482.217218</v>
      </c>
      <c r="L18" s="77" t="s">
        <v>70</v>
      </c>
      <c r="M18" s="105">
        <f t="shared" si="8"/>
        <v>1646.9080199999999</v>
      </c>
      <c r="N18" s="76">
        <f t="shared" si="3"/>
        <v>1537.288983</v>
      </c>
      <c r="O18" s="77" t="s">
        <v>70</v>
      </c>
      <c r="P18" s="105">
        <f t="shared" si="9"/>
        <v>1708.0988699999998</v>
      </c>
      <c r="Q18" s="76">
        <f t="shared" si="4"/>
        <v>1510.53984</v>
      </c>
      <c r="R18" s="77" t="s">
        <v>70</v>
      </c>
      <c r="S18" s="105">
        <f t="shared" si="10"/>
        <v>1678.3775999999998</v>
      </c>
      <c r="T18" s="76">
        <f t="shared" si="5"/>
        <v>1562.464647</v>
      </c>
      <c r="U18" s="77" t="s">
        <v>70</v>
      </c>
      <c r="V18" s="105">
        <f t="shared" si="11"/>
        <v>1736.0718299999999</v>
      </c>
      <c r="W18" s="108">
        <f t="shared" si="12"/>
        <v>1573.479</v>
      </c>
      <c r="X18" s="109" t="s">
        <v>70</v>
      </c>
      <c r="Y18" s="120">
        <f>1731*1.01</f>
        <v>1748.31</v>
      </c>
      <c r="Z18" s="119"/>
      <c r="AB18" s="121"/>
    </row>
    <row r="19" spans="1:28" s="51" customFormat="1" ht="16.5" customHeight="1">
      <c r="A19" s="61"/>
      <c r="B19" s="74"/>
      <c r="C19" s="63"/>
      <c r="D19" s="75" t="s">
        <v>33</v>
      </c>
      <c r="E19" s="65">
        <f t="shared" si="0"/>
        <v>1421.7768</v>
      </c>
      <c r="F19" s="66" t="s">
        <v>70</v>
      </c>
      <c r="G19" s="67">
        <f t="shared" si="6"/>
        <v>1579.752</v>
      </c>
      <c r="H19" s="65">
        <f t="shared" si="1"/>
        <v>1432.9845</v>
      </c>
      <c r="I19" s="66" t="s">
        <v>70</v>
      </c>
      <c r="J19" s="102">
        <f t="shared" si="7"/>
        <v>1592.205</v>
      </c>
      <c r="K19" s="65">
        <f t="shared" si="2"/>
        <v>1508.2362</v>
      </c>
      <c r="L19" s="66" t="s">
        <v>70</v>
      </c>
      <c r="M19" s="102">
        <f t="shared" si="8"/>
        <v>1675.818</v>
      </c>
      <c r="N19" s="65">
        <f t="shared" si="3"/>
        <v>1564.2747</v>
      </c>
      <c r="O19" s="66" t="s">
        <v>70</v>
      </c>
      <c r="P19" s="102">
        <f t="shared" si="9"/>
        <v>1738.0829999999999</v>
      </c>
      <c r="Q19" s="65">
        <f t="shared" si="4"/>
        <v>1537.056</v>
      </c>
      <c r="R19" s="66" t="s">
        <v>70</v>
      </c>
      <c r="S19" s="102">
        <f t="shared" si="10"/>
        <v>1707.84</v>
      </c>
      <c r="T19" s="65">
        <f t="shared" si="5"/>
        <v>1589.8923</v>
      </c>
      <c r="U19" s="66" t="s">
        <v>70</v>
      </c>
      <c r="V19" s="102">
        <f t="shared" si="11"/>
        <v>1766.547</v>
      </c>
      <c r="W19" s="85">
        <f t="shared" si="12"/>
        <v>1601.1000000000001</v>
      </c>
      <c r="X19" s="107" t="s">
        <v>70</v>
      </c>
      <c r="Y19" s="112">
        <v>1779</v>
      </c>
      <c r="Z19" s="119"/>
      <c r="AB19" s="114"/>
    </row>
    <row r="20" spans="1:28" s="51" customFormat="1" ht="24">
      <c r="A20" s="61"/>
      <c r="B20" s="74"/>
      <c r="C20" s="63"/>
      <c r="D20" s="79" t="s">
        <v>34</v>
      </c>
      <c r="E20" s="76">
        <f t="shared" si="0"/>
        <v>1524.138336</v>
      </c>
      <c r="F20" s="77" t="s">
        <v>70</v>
      </c>
      <c r="G20" s="78">
        <f t="shared" si="6"/>
        <v>1693.48704</v>
      </c>
      <c r="H20" s="76">
        <f t="shared" si="1"/>
        <v>1536.15294</v>
      </c>
      <c r="I20" s="77" t="s">
        <v>70</v>
      </c>
      <c r="J20" s="105">
        <f t="shared" si="7"/>
        <v>1706.8365999999999</v>
      </c>
      <c r="K20" s="76">
        <f t="shared" si="2"/>
        <v>1616.822424</v>
      </c>
      <c r="L20" s="77" t="s">
        <v>70</v>
      </c>
      <c r="M20" s="105">
        <f t="shared" si="8"/>
        <v>1796.4693599999998</v>
      </c>
      <c r="N20" s="76">
        <f t="shared" si="3"/>
        <v>1676.895444</v>
      </c>
      <c r="O20" s="77" t="s">
        <v>70</v>
      </c>
      <c r="P20" s="105">
        <f t="shared" si="9"/>
        <v>1863.21716</v>
      </c>
      <c r="Q20" s="76">
        <f t="shared" si="4"/>
        <v>1647.7171199999998</v>
      </c>
      <c r="R20" s="77" t="s">
        <v>70</v>
      </c>
      <c r="S20" s="105">
        <f t="shared" si="10"/>
        <v>1830.7967999999998</v>
      </c>
      <c r="T20" s="76">
        <f t="shared" si="5"/>
        <v>1704.3573959999999</v>
      </c>
      <c r="U20" s="77" t="s">
        <v>70</v>
      </c>
      <c r="V20" s="105">
        <f t="shared" si="11"/>
        <v>1893.7304399999998</v>
      </c>
      <c r="W20" s="108">
        <f t="shared" si="12"/>
        <v>1716.372</v>
      </c>
      <c r="X20" s="109" t="s">
        <v>70</v>
      </c>
      <c r="Y20" s="120">
        <f>1946*0.98</f>
        <v>1907.08</v>
      </c>
      <c r="Z20" s="119"/>
      <c r="AB20" s="121"/>
    </row>
    <row r="21" spans="1:28" s="51" customFormat="1" ht="16.5" customHeight="1">
      <c r="A21" s="61"/>
      <c r="B21" s="74"/>
      <c r="C21" s="71"/>
      <c r="D21" s="79" t="s">
        <v>35</v>
      </c>
      <c r="E21" s="65">
        <f t="shared" si="0"/>
        <v>1666.332</v>
      </c>
      <c r="F21" s="80" t="s">
        <v>70</v>
      </c>
      <c r="G21" s="67">
        <f t="shared" si="6"/>
        <v>1851.48</v>
      </c>
      <c r="H21" s="65">
        <f t="shared" si="1"/>
        <v>1679.4675</v>
      </c>
      <c r="I21" s="66" t="s">
        <v>70</v>
      </c>
      <c r="J21" s="102">
        <f t="shared" si="7"/>
        <v>1866.075</v>
      </c>
      <c r="K21" s="65">
        <f t="shared" si="2"/>
        <v>1767.663</v>
      </c>
      <c r="L21" s="66" t="s">
        <v>70</v>
      </c>
      <c r="M21" s="102">
        <f t="shared" si="8"/>
        <v>1964.07</v>
      </c>
      <c r="N21" s="65">
        <f t="shared" si="3"/>
        <v>1833.3404999999998</v>
      </c>
      <c r="O21" s="66" t="s">
        <v>70</v>
      </c>
      <c r="P21" s="102">
        <f t="shared" si="9"/>
        <v>2037.0449999999998</v>
      </c>
      <c r="Q21" s="65">
        <f t="shared" si="4"/>
        <v>1801.44</v>
      </c>
      <c r="R21" s="66" t="s">
        <v>70</v>
      </c>
      <c r="S21" s="102">
        <f t="shared" si="10"/>
        <v>2001.6</v>
      </c>
      <c r="T21" s="65">
        <f t="shared" si="5"/>
        <v>1863.3645000000001</v>
      </c>
      <c r="U21" s="66" t="s">
        <v>70</v>
      </c>
      <c r="V21" s="102">
        <f t="shared" si="11"/>
        <v>2070.405</v>
      </c>
      <c r="W21" s="85">
        <f t="shared" si="12"/>
        <v>1876.5</v>
      </c>
      <c r="X21" s="107" t="s">
        <v>70</v>
      </c>
      <c r="Y21" s="112">
        <v>2085</v>
      </c>
      <c r="Z21" s="122"/>
      <c r="AB21" s="114"/>
    </row>
    <row r="22" spans="1:28" s="51" customFormat="1" ht="16.5" customHeight="1">
      <c r="A22" s="61"/>
      <c r="B22" s="74"/>
      <c r="C22" s="63" t="s">
        <v>76</v>
      </c>
      <c r="D22" s="75" t="s">
        <v>30</v>
      </c>
      <c r="E22" s="65">
        <f t="shared" si="0"/>
        <v>1671.1272000000001</v>
      </c>
      <c r="F22" s="81" t="s">
        <v>70</v>
      </c>
      <c r="G22" s="67">
        <f t="shared" si="6"/>
        <v>1856.808</v>
      </c>
      <c r="H22" s="65">
        <f t="shared" si="1"/>
        <v>1684.3005</v>
      </c>
      <c r="I22" s="66" t="s">
        <v>70</v>
      </c>
      <c r="J22" s="102">
        <f t="shared" si="7"/>
        <v>1871.445</v>
      </c>
      <c r="K22" s="65">
        <f t="shared" si="2"/>
        <v>1772.7498</v>
      </c>
      <c r="L22" s="66" t="s">
        <v>70</v>
      </c>
      <c r="M22" s="102">
        <f t="shared" si="8"/>
        <v>1969.722</v>
      </c>
      <c r="N22" s="65">
        <f t="shared" si="3"/>
        <v>1838.6163</v>
      </c>
      <c r="O22" s="66" t="s">
        <v>70</v>
      </c>
      <c r="P22" s="102">
        <f t="shared" si="9"/>
        <v>2042.907</v>
      </c>
      <c r="Q22" s="65">
        <f t="shared" si="4"/>
        <v>1806.624</v>
      </c>
      <c r="R22" s="66" t="s">
        <v>70</v>
      </c>
      <c r="S22" s="102">
        <f t="shared" si="10"/>
        <v>2007.36</v>
      </c>
      <c r="T22" s="65">
        <f t="shared" si="5"/>
        <v>1868.7267</v>
      </c>
      <c r="U22" s="66" t="s">
        <v>70</v>
      </c>
      <c r="V22" s="102">
        <f t="shared" si="11"/>
        <v>2076.363</v>
      </c>
      <c r="W22" s="85">
        <f t="shared" si="12"/>
        <v>1881.9</v>
      </c>
      <c r="X22" s="107" t="s">
        <v>70</v>
      </c>
      <c r="Y22" s="112">
        <v>2091</v>
      </c>
      <c r="Z22" s="116" t="s">
        <v>77</v>
      </c>
      <c r="AB22" s="114"/>
    </row>
    <row r="23" spans="1:28" s="51" customFormat="1" ht="16.5" customHeight="1">
      <c r="A23" s="61"/>
      <c r="B23" s="74"/>
      <c r="C23" s="63"/>
      <c r="D23" s="75" t="s">
        <v>38</v>
      </c>
      <c r="E23" s="76">
        <f t="shared" si="0"/>
        <v>1428.1304400000001</v>
      </c>
      <c r="F23" s="77" t="s">
        <v>70</v>
      </c>
      <c r="G23" s="78">
        <f t="shared" si="6"/>
        <v>1586.8116</v>
      </c>
      <c r="H23" s="76">
        <f t="shared" si="1"/>
        <v>1439.388225</v>
      </c>
      <c r="I23" s="77" t="s">
        <v>70</v>
      </c>
      <c r="J23" s="105">
        <f t="shared" si="7"/>
        <v>1599.32025</v>
      </c>
      <c r="K23" s="76">
        <f t="shared" si="2"/>
        <v>1514.97621</v>
      </c>
      <c r="L23" s="77" t="s">
        <v>70</v>
      </c>
      <c r="M23" s="105">
        <f t="shared" si="8"/>
        <v>1683.3069</v>
      </c>
      <c r="N23" s="76">
        <f t="shared" si="3"/>
        <v>1571.265135</v>
      </c>
      <c r="O23" s="77" t="s">
        <v>70</v>
      </c>
      <c r="P23" s="105">
        <f aca="true" t="shared" si="13" ref="P23:P28">Y23*0.977</f>
        <v>1745.85015</v>
      </c>
      <c r="Q23" s="76">
        <f t="shared" si="4"/>
        <v>1543.9248</v>
      </c>
      <c r="R23" s="77" t="s">
        <v>70</v>
      </c>
      <c r="S23" s="105">
        <f aca="true" t="shared" si="14" ref="S23:S28">Y23*0.96</f>
        <v>1715.472</v>
      </c>
      <c r="T23" s="76">
        <f t="shared" si="5"/>
        <v>1596.997215</v>
      </c>
      <c r="U23" s="77" t="s">
        <v>70</v>
      </c>
      <c r="V23" s="105">
        <f t="shared" si="11"/>
        <v>1774.44135</v>
      </c>
      <c r="W23" s="108">
        <f aca="true" t="shared" si="15" ref="W23:W28">Y23*0.9</f>
        <v>1608.255</v>
      </c>
      <c r="X23" s="109" t="s">
        <v>70</v>
      </c>
      <c r="Y23" s="120">
        <f>1805*0.99</f>
        <v>1786.95</v>
      </c>
      <c r="Z23" s="115"/>
      <c r="AB23" s="121"/>
    </row>
    <row r="24" spans="1:28" s="51" customFormat="1" ht="16.5" customHeight="1">
      <c r="A24" s="61"/>
      <c r="B24" s="74"/>
      <c r="C24" s="63"/>
      <c r="D24" s="75" t="s">
        <v>39</v>
      </c>
      <c r="E24" s="76">
        <f t="shared" si="0"/>
        <v>1485.8326800000002</v>
      </c>
      <c r="F24" s="77" t="s">
        <v>70</v>
      </c>
      <c r="G24" s="78">
        <f t="shared" si="6"/>
        <v>1650.9252000000001</v>
      </c>
      <c r="H24" s="76">
        <f t="shared" si="1"/>
        <v>1497.545325</v>
      </c>
      <c r="I24" s="77" t="s">
        <v>70</v>
      </c>
      <c r="J24" s="105">
        <f t="shared" si="7"/>
        <v>1663.9392500000001</v>
      </c>
      <c r="K24" s="76">
        <f t="shared" si="2"/>
        <v>1576.1873699999999</v>
      </c>
      <c r="L24" s="77" t="s">
        <v>70</v>
      </c>
      <c r="M24" s="105">
        <f t="shared" si="8"/>
        <v>1751.3192999999999</v>
      </c>
      <c r="N24" s="76">
        <f t="shared" si="3"/>
        <v>1634.7505950000002</v>
      </c>
      <c r="O24" s="77" t="s">
        <v>70</v>
      </c>
      <c r="P24" s="105">
        <f t="shared" si="13"/>
        <v>1816.38955</v>
      </c>
      <c r="Q24" s="76">
        <f t="shared" si="4"/>
        <v>1606.3056000000001</v>
      </c>
      <c r="R24" s="77" t="s">
        <v>70</v>
      </c>
      <c r="S24" s="105">
        <f t="shared" si="14"/>
        <v>1784.784</v>
      </c>
      <c r="T24" s="76">
        <f t="shared" si="5"/>
        <v>1661.522355</v>
      </c>
      <c r="U24" s="77" t="s">
        <v>70</v>
      </c>
      <c r="V24" s="105">
        <f t="shared" si="11"/>
        <v>1846.13595</v>
      </c>
      <c r="W24" s="108">
        <f t="shared" si="15"/>
        <v>1673.2350000000001</v>
      </c>
      <c r="X24" s="109" t="s">
        <v>70</v>
      </c>
      <c r="Y24" s="120">
        <f>1805*1.03</f>
        <v>1859.15</v>
      </c>
      <c r="Z24" s="115"/>
      <c r="AB24" s="121"/>
    </row>
    <row r="25" spans="1:28" s="51" customFormat="1" ht="24">
      <c r="A25" s="61"/>
      <c r="B25" s="74"/>
      <c r="C25" s="63"/>
      <c r="D25" s="82" t="s">
        <v>40</v>
      </c>
      <c r="E25" s="76">
        <f t="shared" si="0"/>
        <v>1527.2712000000001</v>
      </c>
      <c r="F25" s="77" t="s">
        <v>70</v>
      </c>
      <c r="G25" s="78">
        <f t="shared" si="6"/>
        <v>1696.968</v>
      </c>
      <c r="H25" s="76">
        <f t="shared" si="1"/>
        <v>1539.3105</v>
      </c>
      <c r="I25" s="77" t="s">
        <v>70</v>
      </c>
      <c r="J25" s="105">
        <f t="shared" si="7"/>
        <v>1710.345</v>
      </c>
      <c r="K25" s="76">
        <f t="shared" si="2"/>
        <v>1620.1457999999998</v>
      </c>
      <c r="L25" s="77" t="s">
        <v>70</v>
      </c>
      <c r="M25" s="105">
        <f t="shared" si="8"/>
        <v>1800.1619999999998</v>
      </c>
      <c r="N25" s="76">
        <f t="shared" si="3"/>
        <v>1680.3423</v>
      </c>
      <c r="O25" s="77" t="s">
        <v>70</v>
      </c>
      <c r="P25" s="105">
        <f t="shared" si="13"/>
        <v>1867.047</v>
      </c>
      <c r="Q25" s="76">
        <f t="shared" si="4"/>
        <v>1651.104</v>
      </c>
      <c r="R25" s="77" t="s">
        <v>70</v>
      </c>
      <c r="S25" s="105">
        <f t="shared" si="14"/>
        <v>1834.56</v>
      </c>
      <c r="T25" s="76">
        <f t="shared" si="5"/>
        <v>1707.8607000000002</v>
      </c>
      <c r="U25" s="77" t="s">
        <v>70</v>
      </c>
      <c r="V25" s="105">
        <f t="shared" si="11"/>
        <v>1897.623</v>
      </c>
      <c r="W25" s="108">
        <f t="shared" si="15"/>
        <v>1719.9</v>
      </c>
      <c r="X25" s="109" t="s">
        <v>70</v>
      </c>
      <c r="Y25" s="120">
        <f>1950*0.98</f>
        <v>1911</v>
      </c>
      <c r="Z25" s="115"/>
      <c r="AB25" s="121"/>
    </row>
    <row r="26" spans="1:28" s="51" customFormat="1" ht="16.5" customHeight="1">
      <c r="A26" s="61"/>
      <c r="B26" s="74"/>
      <c r="C26" s="71"/>
      <c r="D26" s="82" t="s">
        <v>35</v>
      </c>
      <c r="E26" s="83">
        <f t="shared" si="0"/>
        <v>1669.5288</v>
      </c>
      <c r="F26" s="66" t="s">
        <v>70</v>
      </c>
      <c r="G26" s="67">
        <f t="shared" si="6"/>
        <v>1855.032</v>
      </c>
      <c r="H26" s="83">
        <f t="shared" si="1"/>
        <v>1682.6895</v>
      </c>
      <c r="I26" s="66" t="s">
        <v>70</v>
      </c>
      <c r="J26" s="102">
        <f t="shared" si="7"/>
        <v>1869.655</v>
      </c>
      <c r="K26" s="83">
        <f t="shared" si="2"/>
        <v>1771.0542</v>
      </c>
      <c r="L26" s="66" t="s">
        <v>70</v>
      </c>
      <c r="M26" s="67">
        <f t="shared" si="8"/>
        <v>1967.838</v>
      </c>
      <c r="N26" s="83">
        <f t="shared" si="3"/>
        <v>1836.8577</v>
      </c>
      <c r="O26" s="66" t="s">
        <v>70</v>
      </c>
      <c r="P26" s="67">
        <f t="shared" si="13"/>
        <v>2040.953</v>
      </c>
      <c r="Q26" s="83">
        <f t="shared" si="4"/>
        <v>1804.896</v>
      </c>
      <c r="R26" s="66" t="s">
        <v>70</v>
      </c>
      <c r="S26" s="67">
        <f t="shared" si="14"/>
        <v>2005.4399999999998</v>
      </c>
      <c r="T26" s="83">
        <f t="shared" si="5"/>
        <v>1866.9393</v>
      </c>
      <c r="U26" s="66" t="s">
        <v>70</v>
      </c>
      <c r="V26" s="67">
        <f t="shared" si="11"/>
        <v>2074.377</v>
      </c>
      <c r="W26" s="85">
        <f t="shared" si="15"/>
        <v>1880.1000000000001</v>
      </c>
      <c r="X26" s="107" t="s">
        <v>70</v>
      </c>
      <c r="Y26" s="112">
        <v>2089</v>
      </c>
      <c r="Z26" s="115"/>
      <c r="AB26" s="114"/>
    </row>
    <row r="27" spans="1:28" s="51" customFormat="1" ht="96">
      <c r="A27" s="61"/>
      <c r="B27" s="62" t="s">
        <v>41</v>
      </c>
      <c r="C27" s="84" t="s">
        <v>42</v>
      </c>
      <c r="D27" s="84"/>
      <c r="E27" s="85">
        <f>W27*0.888</f>
        <v>710.4</v>
      </c>
      <c r="F27" s="85"/>
      <c r="G27" s="85"/>
      <c r="H27" s="85">
        <f>W27*0.895</f>
        <v>716</v>
      </c>
      <c r="I27" s="85"/>
      <c r="J27" s="85"/>
      <c r="K27" s="85">
        <f>W27*0.942</f>
        <v>753.5999999999999</v>
      </c>
      <c r="L27" s="85"/>
      <c r="M27" s="85"/>
      <c r="N27" s="85">
        <f>W27*0.977</f>
        <v>781.6</v>
      </c>
      <c r="O27" s="85"/>
      <c r="P27" s="85"/>
      <c r="Q27" s="85">
        <f>W27*0.96</f>
        <v>768</v>
      </c>
      <c r="R27" s="85"/>
      <c r="S27" s="85"/>
      <c r="T27" s="85">
        <f>W27*0.993</f>
        <v>794.4</v>
      </c>
      <c r="U27" s="85"/>
      <c r="V27" s="85"/>
      <c r="W27" s="85">
        <v>800</v>
      </c>
      <c r="X27" s="85"/>
      <c r="Y27" s="85"/>
      <c r="Z27" s="123" t="s">
        <v>78</v>
      </c>
      <c r="AB27" s="124"/>
    </row>
    <row r="28" spans="1:28" s="51" customFormat="1" ht="18" customHeight="1">
      <c r="A28" s="61"/>
      <c r="B28" s="68"/>
      <c r="C28" s="86" t="s">
        <v>44</v>
      </c>
      <c r="D28" s="70" t="s">
        <v>45</v>
      </c>
      <c r="E28" s="87">
        <f aca="true" t="shared" si="16" ref="E28:E34">G28*0.9</f>
        <v>401.9976</v>
      </c>
      <c r="F28" s="81" t="s">
        <v>70</v>
      </c>
      <c r="G28" s="67">
        <f>Y28*0.888</f>
        <v>446.664</v>
      </c>
      <c r="H28" s="87">
        <f aca="true" t="shared" si="17" ref="H28:H34">J28*0.9</f>
        <v>405.1665</v>
      </c>
      <c r="I28" s="81" t="s">
        <v>70</v>
      </c>
      <c r="J28" s="102">
        <f>Y28*0.895</f>
        <v>450.185</v>
      </c>
      <c r="K28" s="87">
        <f aca="true" t="shared" si="18" ref="K28:K34">M28*0.9</f>
        <v>426.4434</v>
      </c>
      <c r="L28" s="81" t="s">
        <v>70</v>
      </c>
      <c r="M28" s="106">
        <f>Y28*0.942</f>
        <v>473.82599999999996</v>
      </c>
      <c r="N28" s="87">
        <f aca="true" t="shared" si="19" ref="N28:N34">P28*0.9</f>
        <v>442.2879</v>
      </c>
      <c r="O28" s="81" t="s">
        <v>70</v>
      </c>
      <c r="P28" s="106">
        <f t="shared" si="13"/>
        <v>491.431</v>
      </c>
      <c r="Q28" s="87">
        <f aca="true" t="shared" si="20" ref="Q28:Q34">S28*0.9</f>
        <v>434.592</v>
      </c>
      <c r="R28" s="81" t="s">
        <v>70</v>
      </c>
      <c r="S28" s="106">
        <f t="shared" si="14"/>
        <v>482.88</v>
      </c>
      <c r="T28" s="87">
        <f aca="true" t="shared" si="21" ref="T28:T34">V28*0.9</f>
        <v>449.5311</v>
      </c>
      <c r="U28" s="81" t="s">
        <v>70</v>
      </c>
      <c r="V28" s="106">
        <f>Y28*0.993</f>
        <v>499.479</v>
      </c>
      <c r="W28" s="85">
        <f t="shared" si="15"/>
        <v>452.7</v>
      </c>
      <c r="X28" s="107" t="s">
        <v>70</v>
      </c>
      <c r="Y28" s="112">
        <v>503</v>
      </c>
      <c r="Z28" s="115" t="s">
        <v>79</v>
      </c>
      <c r="AB28" s="114"/>
    </row>
    <row r="29" spans="1:28" s="51" customFormat="1" ht="18" customHeight="1">
      <c r="A29" s="61"/>
      <c r="B29" s="88"/>
      <c r="C29" s="86"/>
      <c r="D29" s="72" t="s">
        <v>47</v>
      </c>
      <c r="E29" s="65">
        <f t="shared" si="16"/>
        <v>687.3120000000001</v>
      </c>
      <c r="F29" s="66" t="s">
        <v>70</v>
      </c>
      <c r="G29" s="67">
        <f aca="true" t="shared" si="22" ref="G29:G34">Y29*0.888</f>
        <v>763.6800000000001</v>
      </c>
      <c r="H29" s="65">
        <f t="shared" si="17"/>
        <v>692.73</v>
      </c>
      <c r="I29" s="66" t="s">
        <v>70</v>
      </c>
      <c r="J29" s="102">
        <f aca="true" t="shared" si="23" ref="J29:J34">Y29*0.895</f>
        <v>769.7</v>
      </c>
      <c r="K29" s="65">
        <f t="shared" si="18"/>
        <v>729.1080000000001</v>
      </c>
      <c r="L29" s="66" t="s">
        <v>70</v>
      </c>
      <c r="M29" s="102">
        <f aca="true" t="shared" si="24" ref="M29:M34">Y29*0.942</f>
        <v>810.12</v>
      </c>
      <c r="N29" s="65">
        <f t="shared" si="19"/>
        <v>756.1980000000001</v>
      </c>
      <c r="O29" s="66" t="s">
        <v>70</v>
      </c>
      <c r="P29" s="102">
        <f aca="true" t="shared" si="25" ref="P29:P34">Y29*0.977</f>
        <v>840.22</v>
      </c>
      <c r="Q29" s="65">
        <f t="shared" si="20"/>
        <v>743.0400000000001</v>
      </c>
      <c r="R29" s="66" t="s">
        <v>70</v>
      </c>
      <c r="S29" s="102">
        <f aca="true" t="shared" si="26" ref="S29:S34">Y29*0.96</f>
        <v>825.6</v>
      </c>
      <c r="T29" s="65">
        <f t="shared" si="21"/>
        <v>768.582</v>
      </c>
      <c r="U29" s="66" t="s">
        <v>70</v>
      </c>
      <c r="V29" s="102">
        <f aca="true" t="shared" si="27" ref="V29:V34">Y29*0.993</f>
        <v>853.98</v>
      </c>
      <c r="W29" s="85">
        <f aca="true" t="shared" si="28" ref="W29:W34">Y29*0.9</f>
        <v>774</v>
      </c>
      <c r="X29" s="107" t="s">
        <v>70</v>
      </c>
      <c r="Y29" s="112">
        <v>860</v>
      </c>
      <c r="Z29" s="125"/>
      <c r="AB29" s="114"/>
    </row>
    <row r="30" spans="1:28" s="51" customFormat="1" ht="18" customHeight="1">
      <c r="A30" s="89"/>
      <c r="B30" s="90" t="s">
        <v>48</v>
      </c>
      <c r="C30" s="90"/>
      <c r="D30" s="91"/>
      <c r="E30" s="65">
        <f t="shared" si="16"/>
        <v>3596.4</v>
      </c>
      <c r="F30" s="66" t="s">
        <v>70</v>
      </c>
      <c r="G30" s="67">
        <f t="shared" si="22"/>
        <v>3996</v>
      </c>
      <c r="H30" s="65">
        <f t="shared" si="17"/>
        <v>3624.75</v>
      </c>
      <c r="I30" s="66" t="s">
        <v>70</v>
      </c>
      <c r="J30" s="102">
        <f t="shared" si="23"/>
        <v>4027.5</v>
      </c>
      <c r="K30" s="65">
        <f t="shared" si="18"/>
        <v>3815.1</v>
      </c>
      <c r="L30" s="66" t="s">
        <v>70</v>
      </c>
      <c r="M30" s="102">
        <f t="shared" si="24"/>
        <v>4239</v>
      </c>
      <c r="N30" s="65">
        <f t="shared" si="19"/>
        <v>3956.85</v>
      </c>
      <c r="O30" s="66" t="s">
        <v>70</v>
      </c>
      <c r="P30" s="102">
        <f t="shared" si="25"/>
        <v>4396.5</v>
      </c>
      <c r="Q30" s="65">
        <f t="shared" si="20"/>
        <v>3888</v>
      </c>
      <c r="R30" s="66" t="s">
        <v>70</v>
      </c>
      <c r="S30" s="102">
        <f t="shared" si="26"/>
        <v>4320</v>
      </c>
      <c r="T30" s="65">
        <f t="shared" si="21"/>
        <v>4021.65</v>
      </c>
      <c r="U30" s="66" t="s">
        <v>70</v>
      </c>
      <c r="V30" s="102">
        <f t="shared" si="27"/>
        <v>4468.5</v>
      </c>
      <c r="W30" s="85">
        <f t="shared" si="28"/>
        <v>4050</v>
      </c>
      <c r="X30" s="107" t="s">
        <v>70</v>
      </c>
      <c r="Y30" s="112">
        <v>4500</v>
      </c>
      <c r="Z30" s="115" t="s">
        <v>80</v>
      </c>
      <c r="AB30" s="114"/>
    </row>
    <row r="31" spans="1:28" s="51" customFormat="1" ht="18" customHeight="1">
      <c r="A31" s="61" t="s">
        <v>50</v>
      </c>
      <c r="B31" s="92" t="s">
        <v>51</v>
      </c>
      <c r="C31" s="93" t="s">
        <v>52</v>
      </c>
      <c r="D31" s="94" t="s">
        <v>53</v>
      </c>
      <c r="E31" s="65">
        <f t="shared" si="16"/>
        <v>1374.6240000000003</v>
      </c>
      <c r="F31" s="66" t="s">
        <v>70</v>
      </c>
      <c r="G31" s="67">
        <f t="shared" si="22"/>
        <v>1527.3600000000001</v>
      </c>
      <c r="H31" s="65">
        <f t="shared" si="17"/>
        <v>1385.46</v>
      </c>
      <c r="I31" s="66" t="s">
        <v>70</v>
      </c>
      <c r="J31" s="102">
        <f t="shared" si="23"/>
        <v>1539.4</v>
      </c>
      <c r="K31" s="65">
        <f t="shared" si="18"/>
        <v>1458.2160000000001</v>
      </c>
      <c r="L31" s="66" t="s">
        <v>70</v>
      </c>
      <c r="M31" s="102">
        <f t="shared" si="24"/>
        <v>1620.24</v>
      </c>
      <c r="N31" s="65">
        <f t="shared" si="19"/>
        <v>1512.3960000000002</v>
      </c>
      <c r="O31" s="66" t="s">
        <v>70</v>
      </c>
      <c r="P31" s="102">
        <f t="shared" si="25"/>
        <v>1680.44</v>
      </c>
      <c r="Q31" s="65">
        <f t="shared" si="20"/>
        <v>1486.0800000000002</v>
      </c>
      <c r="R31" s="66" t="s">
        <v>70</v>
      </c>
      <c r="S31" s="102">
        <f t="shared" si="26"/>
        <v>1651.2</v>
      </c>
      <c r="T31" s="65">
        <f t="shared" si="21"/>
        <v>1537.164</v>
      </c>
      <c r="U31" s="66" t="s">
        <v>70</v>
      </c>
      <c r="V31" s="102">
        <f t="shared" si="27"/>
        <v>1707.96</v>
      </c>
      <c r="W31" s="85">
        <f t="shared" si="28"/>
        <v>1548</v>
      </c>
      <c r="X31" s="107" t="s">
        <v>70</v>
      </c>
      <c r="Y31" s="112">
        <v>1720</v>
      </c>
      <c r="Z31" s="118" t="s">
        <v>81</v>
      </c>
      <c r="AB31" s="114"/>
    </row>
    <row r="32" spans="1:28" s="51" customFormat="1" ht="24">
      <c r="A32" s="61"/>
      <c r="B32" s="92"/>
      <c r="C32" s="95"/>
      <c r="D32" s="94" t="s">
        <v>55</v>
      </c>
      <c r="E32" s="65">
        <f t="shared" si="16"/>
        <v>1033.3656</v>
      </c>
      <c r="F32" s="66" t="s">
        <v>70</v>
      </c>
      <c r="G32" s="67">
        <f t="shared" si="22"/>
        <v>1148.184</v>
      </c>
      <c r="H32" s="65">
        <f t="shared" si="17"/>
        <v>1041.5115</v>
      </c>
      <c r="I32" s="66" t="s">
        <v>70</v>
      </c>
      <c r="J32" s="102">
        <f t="shared" si="23"/>
        <v>1157.2350000000001</v>
      </c>
      <c r="K32" s="65">
        <f t="shared" si="18"/>
        <v>1096.2053999999998</v>
      </c>
      <c r="L32" s="66" t="s">
        <v>70</v>
      </c>
      <c r="M32" s="102">
        <f t="shared" si="24"/>
        <v>1218.0059999999999</v>
      </c>
      <c r="N32" s="65">
        <f t="shared" si="19"/>
        <v>1136.9349</v>
      </c>
      <c r="O32" s="66" t="s">
        <v>70</v>
      </c>
      <c r="P32" s="102">
        <f t="shared" si="25"/>
        <v>1263.261</v>
      </c>
      <c r="Q32" s="65">
        <f t="shared" si="20"/>
        <v>1117.152</v>
      </c>
      <c r="R32" s="66" t="s">
        <v>70</v>
      </c>
      <c r="S32" s="102">
        <f t="shared" si="26"/>
        <v>1241.28</v>
      </c>
      <c r="T32" s="65">
        <f t="shared" si="21"/>
        <v>1155.5541</v>
      </c>
      <c r="U32" s="66" t="s">
        <v>70</v>
      </c>
      <c r="V32" s="102">
        <f t="shared" si="27"/>
        <v>1283.949</v>
      </c>
      <c r="W32" s="85">
        <f t="shared" si="28"/>
        <v>1163.7</v>
      </c>
      <c r="X32" s="107" t="s">
        <v>70</v>
      </c>
      <c r="Y32" s="112">
        <v>1293</v>
      </c>
      <c r="Z32" s="119"/>
      <c r="AB32" s="114"/>
    </row>
    <row r="33" spans="1:28" s="51" customFormat="1" ht="18" customHeight="1">
      <c r="A33" s="61"/>
      <c r="B33" s="62"/>
      <c r="C33" s="96" t="s">
        <v>56</v>
      </c>
      <c r="D33" s="97"/>
      <c r="E33" s="65">
        <f t="shared" si="16"/>
        <v>308.49120000000005</v>
      </c>
      <c r="F33" s="80" t="s">
        <v>70</v>
      </c>
      <c r="G33" s="67">
        <f t="shared" si="22"/>
        <v>342.76800000000003</v>
      </c>
      <c r="H33" s="65">
        <f t="shared" si="17"/>
        <v>310.92300000000006</v>
      </c>
      <c r="I33" s="80" t="s">
        <v>70</v>
      </c>
      <c r="J33" s="102">
        <f t="shared" si="23"/>
        <v>345.47</v>
      </c>
      <c r="K33" s="65">
        <f t="shared" si="18"/>
        <v>327.25079999999997</v>
      </c>
      <c r="L33" s="80" t="s">
        <v>70</v>
      </c>
      <c r="M33" s="102">
        <f t="shared" si="24"/>
        <v>363.61199999999997</v>
      </c>
      <c r="N33" s="65">
        <f t="shared" si="19"/>
        <v>339.4098</v>
      </c>
      <c r="O33" s="80" t="s">
        <v>70</v>
      </c>
      <c r="P33" s="102">
        <f t="shared" si="25"/>
        <v>377.122</v>
      </c>
      <c r="Q33" s="65">
        <f t="shared" si="20"/>
        <v>333.504</v>
      </c>
      <c r="R33" s="80" t="s">
        <v>70</v>
      </c>
      <c r="S33" s="102">
        <f t="shared" si="26"/>
        <v>370.56</v>
      </c>
      <c r="T33" s="65">
        <f t="shared" si="21"/>
        <v>344.9682</v>
      </c>
      <c r="U33" s="80" t="s">
        <v>70</v>
      </c>
      <c r="V33" s="102">
        <f t="shared" si="27"/>
        <v>383.298</v>
      </c>
      <c r="W33" s="85">
        <f t="shared" si="28"/>
        <v>347.40000000000003</v>
      </c>
      <c r="X33" s="107" t="s">
        <v>70</v>
      </c>
      <c r="Y33" s="112">
        <v>386</v>
      </c>
      <c r="Z33" s="119"/>
      <c r="AB33" s="114"/>
    </row>
    <row r="34" spans="1:28" s="51" customFormat="1" ht="18" customHeight="1">
      <c r="A34" s="61"/>
      <c r="B34" s="62"/>
      <c r="C34" s="98" t="s">
        <v>57</v>
      </c>
      <c r="D34" s="99"/>
      <c r="E34" s="83">
        <f t="shared" si="16"/>
        <v>1278.72</v>
      </c>
      <c r="F34" s="66" t="s">
        <v>70</v>
      </c>
      <c r="G34" s="67">
        <f t="shared" si="22"/>
        <v>1420.8</v>
      </c>
      <c r="H34" s="83">
        <f t="shared" si="17"/>
        <v>1288.8</v>
      </c>
      <c r="I34" s="66" t="s">
        <v>70</v>
      </c>
      <c r="J34" s="102">
        <f t="shared" si="23"/>
        <v>1432</v>
      </c>
      <c r="K34" s="83">
        <f t="shared" si="18"/>
        <v>1356.4799999999998</v>
      </c>
      <c r="L34" s="66" t="s">
        <v>70</v>
      </c>
      <c r="M34" s="67">
        <f t="shared" si="24"/>
        <v>1507.1999999999998</v>
      </c>
      <c r="N34" s="83">
        <f t="shared" si="19"/>
        <v>1406.88</v>
      </c>
      <c r="O34" s="66" t="s">
        <v>70</v>
      </c>
      <c r="P34" s="67">
        <f t="shared" si="25"/>
        <v>1563.2</v>
      </c>
      <c r="Q34" s="83">
        <f t="shared" si="20"/>
        <v>1382.4</v>
      </c>
      <c r="R34" s="66" t="s">
        <v>70</v>
      </c>
      <c r="S34" s="67">
        <f t="shared" si="26"/>
        <v>1536</v>
      </c>
      <c r="T34" s="83">
        <f t="shared" si="21"/>
        <v>1429.92</v>
      </c>
      <c r="U34" s="66" t="s">
        <v>70</v>
      </c>
      <c r="V34" s="67">
        <f t="shared" si="27"/>
        <v>1588.8</v>
      </c>
      <c r="W34" s="85">
        <f t="shared" si="28"/>
        <v>1440</v>
      </c>
      <c r="X34" s="107" t="s">
        <v>70</v>
      </c>
      <c r="Y34" s="126">
        <v>1600</v>
      </c>
      <c r="Z34" s="122"/>
      <c r="AB34" s="127"/>
    </row>
    <row r="35" spans="1:28" s="51" customFormat="1" ht="36">
      <c r="A35" s="61"/>
      <c r="B35" s="62"/>
      <c r="C35" s="84" t="s">
        <v>58</v>
      </c>
      <c r="D35" s="84"/>
      <c r="E35" s="85">
        <f>W35*0.888</f>
        <v>79.92</v>
      </c>
      <c r="F35" s="85"/>
      <c r="G35" s="85"/>
      <c r="H35" s="85">
        <f>W35*0.895</f>
        <v>80.55</v>
      </c>
      <c r="I35" s="85"/>
      <c r="J35" s="85"/>
      <c r="K35" s="85">
        <f>W35*0.942</f>
        <v>84.78</v>
      </c>
      <c r="L35" s="85"/>
      <c r="M35" s="85"/>
      <c r="N35" s="85">
        <f>W35*0.977</f>
        <v>87.92999999999999</v>
      </c>
      <c r="O35" s="85"/>
      <c r="P35" s="85"/>
      <c r="Q35" s="85">
        <f>W35*0.96</f>
        <v>86.39999999999999</v>
      </c>
      <c r="R35" s="85"/>
      <c r="S35" s="85"/>
      <c r="T35" s="85">
        <f>W35*0.993</f>
        <v>89.37</v>
      </c>
      <c r="U35" s="85"/>
      <c r="V35" s="85"/>
      <c r="W35" s="110">
        <v>90</v>
      </c>
      <c r="X35" s="110"/>
      <c r="Y35" s="110"/>
      <c r="Z35" s="128" t="s">
        <v>82</v>
      </c>
      <c r="AB35" s="124"/>
    </row>
    <row r="36" spans="1:28" s="51" customFormat="1" ht="18" customHeight="1">
      <c r="A36" s="61"/>
      <c r="B36" s="74" t="s">
        <v>60</v>
      </c>
      <c r="C36" s="100" t="s">
        <v>61</v>
      </c>
      <c r="D36" s="70" t="s">
        <v>62</v>
      </c>
      <c r="E36" s="87">
        <f aca="true" t="shared" si="29" ref="E36:E38">G36*0.9</f>
        <v>485.1144</v>
      </c>
      <c r="F36" s="101" t="s">
        <v>70</v>
      </c>
      <c r="G36" s="67">
        <f aca="true" t="shared" si="30" ref="G36:G38">Y36*0.888</f>
        <v>539.016</v>
      </c>
      <c r="H36" s="87">
        <f aca="true" t="shared" si="31" ref="H36:H38">J36*0.9</f>
        <v>488.9385</v>
      </c>
      <c r="I36" s="81" t="s">
        <v>70</v>
      </c>
      <c r="J36" s="102">
        <f aca="true" t="shared" si="32" ref="J36:J38">Y36*0.895</f>
        <v>543.265</v>
      </c>
      <c r="K36" s="87">
        <f aca="true" t="shared" si="33" ref="K36:K38">M36*0.9</f>
        <v>514.6146</v>
      </c>
      <c r="L36" s="81" t="s">
        <v>70</v>
      </c>
      <c r="M36" s="106">
        <f aca="true" t="shared" si="34" ref="M36:M38">Y36*0.942</f>
        <v>571.794</v>
      </c>
      <c r="N36" s="87">
        <f aca="true" t="shared" si="35" ref="N36:N38">P36*0.9</f>
        <v>533.7351</v>
      </c>
      <c r="O36" s="81" t="s">
        <v>70</v>
      </c>
      <c r="P36" s="106">
        <f aca="true" t="shared" si="36" ref="P36:P38">Y36*0.977</f>
        <v>593.039</v>
      </c>
      <c r="Q36" s="87">
        <f aca="true" t="shared" si="37" ref="Q36:Q38">S36*0.9</f>
        <v>524.4480000000001</v>
      </c>
      <c r="R36" s="81" t="s">
        <v>70</v>
      </c>
      <c r="S36" s="106">
        <f aca="true" t="shared" si="38" ref="S36:S38">Y36*0.96</f>
        <v>582.72</v>
      </c>
      <c r="T36" s="87">
        <f aca="true" t="shared" si="39" ref="T36:T38">V36*0.9</f>
        <v>542.4759</v>
      </c>
      <c r="U36" s="81" t="s">
        <v>70</v>
      </c>
      <c r="V36" s="106">
        <f aca="true" t="shared" si="40" ref="V36:V38">Y36*0.993</f>
        <v>602.751</v>
      </c>
      <c r="W36" s="85">
        <f aca="true" t="shared" si="41" ref="W36:W38">Y36*0.9</f>
        <v>546.3000000000001</v>
      </c>
      <c r="X36" s="107" t="s">
        <v>70</v>
      </c>
      <c r="Y36" s="112">
        <v>607</v>
      </c>
      <c r="Z36" s="129" t="s">
        <v>83</v>
      </c>
      <c r="AB36" s="114"/>
    </row>
    <row r="37" spans="1:28" s="51" customFormat="1" ht="18" customHeight="1">
      <c r="A37" s="61"/>
      <c r="B37" s="74"/>
      <c r="C37" s="63"/>
      <c r="D37" s="64" t="s">
        <v>64</v>
      </c>
      <c r="E37" s="83">
        <f t="shared" si="29"/>
        <v>1528.0704</v>
      </c>
      <c r="F37" s="81" t="s">
        <v>70</v>
      </c>
      <c r="G37" s="67">
        <f t="shared" si="30"/>
        <v>1697.856</v>
      </c>
      <c r="H37" s="65">
        <f t="shared" si="31"/>
        <v>1540.116</v>
      </c>
      <c r="I37" s="66" t="s">
        <v>70</v>
      </c>
      <c r="J37" s="102">
        <f t="shared" si="32"/>
        <v>1711.24</v>
      </c>
      <c r="K37" s="65">
        <f t="shared" si="33"/>
        <v>1620.9935999999998</v>
      </c>
      <c r="L37" s="66" t="s">
        <v>70</v>
      </c>
      <c r="M37" s="102">
        <f t="shared" si="34"/>
        <v>1801.1039999999998</v>
      </c>
      <c r="N37" s="65">
        <f t="shared" si="35"/>
        <v>1681.2215999999999</v>
      </c>
      <c r="O37" s="66" t="s">
        <v>70</v>
      </c>
      <c r="P37" s="102">
        <f t="shared" si="36"/>
        <v>1868.024</v>
      </c>
      <c r="Q37" s="65">
        <f t="shared" si="37"/>
        <v>1651.968</v>
      </c>
      <c r="R37" s="66" t="s">
        <v>70</v>
      </c>
      <c r="S37" s="102">
        <f t="shared" si="38"/>
        <v>1835.52</v>
      </c>
      <c r="T37" s="65">
        <f t="shared" si="39"/>
        <v>1708.7544</v>
      </c>
      <c r="U37" s="66" t="s">
        <v>70</v>
      </c>
      <c r="V37" s="102">
        <f t="shared" si="40"/>
        <v>1898.616</v>
      </c>
      <c r="W37" s="85">
        <f t="shared" si="41"/>
        <v>1720.8</v>
      </c>
      <c r="X37" s="107" t="s">
        <v>70</v>
      </c>
      <c r="Y37" s="112">
        <v>1912</v>
      </c>
      <c r="Z37" s="129"/>
      <c r="AB37" s="114"/>
    </row>
    <row r="38" spans="1:28" s="51" customFormat="1" ht="24">
      <c r="A38" s="61"/>
      <c r="B38" s="74"/>
      <c r="C38" s="90" t="s">
        <v>84</v>
      </c>
      <c r="D38" s="91"/>
      <c r="E38" s="65">
        <f t="shared" si="29"/>
        <v>17.582400000000003</v>
      </c>
      <c r="F38" s="80" t="s">
        <v>70</v>
      </c>
      <c r="G38" s="102">
        <f t="shared" si="30"/>
        <v>19.536</v>
      </c>
      <c r="H38" s="103">
        <f t="shared" si="31"/>
        <v>17.721</v>
      </c>
      <c r="I38" s="80" t="s">
        <v>70</v>
      </c>
      <c r="J38" s="102">
        <f t="shared" si="32"/>
        <v>19.69</v>
      </c>
      <c r="K38" s="65">
        <f t="shared" si="33"/>
        <v>18.651600000000002</v>
      </c>
      <c r="L38" s="80" t="s">
        <v>70</v>
      </c>
      <c r="M38" s="102">
        <f t="shared" si="34"/>
        <v>20.724</v>
      </c>
      <c r="N38" s="65">
        <f t="shared" si="35"/>
        <v>19.3446</v>
      </c>
      <c r="O38" s="80" t="s">
        <v>70</v>
      </c>
      <c r="P38" s="102">
        <f t="shared" si="36"/>
        <v>21.494</v>
      </c>
      <c r="Q38" s="65">
        <f t="shared" si="37"/>
        <v>19.008</v>
      </c>
      <c r="R38" s="80" t="s">
        <v>70</v>
      </c>
      <c r="S38" s="102">
        <f t="shared" si="38"/>
        <v>21.119999999999997</v>
      </c>
      <c r="T38" s="65">
        <f t="shared" si="39"/>
        <v>19.6614</v>
      </c>
      <c r="U38" s="80" t="s">
        <v>70</v>
      </c>
      <c r="V38" s="102">
        <f t="shared" si="40"/>
        <v>21.846</v>
      </c>
      <c r="W38" s="85">
        <f t="shared" si="41"/>
        <v>19.8</v>
      </c>
      <c r="X38" s="107" t="s">
        <v>70</v>
      </c>
      <c r="Y38" s="112">
        <v>22</v>
      </c>
      <c r="Z38" s="129" t="s">
        <v>85</v>
      </c>
      <c r="AB38" s="114"/>
    </row>
    <row r="39" spans="2:246" s="52" customFormat="1" ht="20.25">
      <c r="B39" s="53"/>
      <c r="C39" s="53"/>
      <c r="D39" s="53"/>
      <c r="IF39"/>
      <c r="IG39"/>
      <c r="IH39"/>
      <c r="II39"/>
      <c r="IJ39"/>
      <c r="IK39"/>
      <c r="IL39"/>
    </row>
    <row r="40" spans="2:246" s="52" customFormat="1" ht="20.25">
      <c r="B40" s="53"/>
      <c r="C40" s="53"/>
      <c r="D40" s="53"/>
      <c r="IF40"/>
      <c r="IG40"/>
      <c r="IH40"/>
      <c r="II40"/>
      <c r="IJ40"/>
      <c r="IK40"/>
      <c r="IL40"/>
    </row>
    <row r="41" spans="2:246" s="52" customFormat="1" ht="20.25">
      <c r="B41" s="53"/>
      <c r="C41" s="53"/>
      <c r="D41" s="5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IF41"/>
      <c r="IG41"/>
      <c r="IH41"/>
      <c r="II41"/>
      <c r="IJ41"/>
      <c r="IK41"/>
      <c r="IL41"/>
    </row>
  </sheetData>
  <sheetProtection/>
  <mergeCells count="62">
    <mergeCell ref="A1:B1"/>
    <mergeCell ref="C1:Z1"/>
    <mergeCell ref="E2:Y2"/>
    <mergeCell ref="E3:G3"/>
    <mergeCell ref="H3:J3"/>
    <mergeCell ref="K3:M3"/>
    <mergeCell ref="N3:P3"/>
    <mergeCell ref="Q3:S3"/>
    <mergeCell ref="T3:V3"/>
    <mergeCell ref="W3:Y3"/>
    <mergeCell ref="C4:D4"/>
    <mergeCell ref="C8:D8"/>
    <mergeCell ref="C9:D9"/>
    <mergeCell ref="C10:D10"/>
    <mergeCell ref="C11:D11"/>
    <mergeCell ref="C14:D14"/>
    <mergeCell ref="C15:D15"/>
    <mergeCell ref="C27:D27"/>
    <mergeCell ref="E27:G27"/>
    <mergeCell ref="H27:J27"/>
    <mergeCell ref="K27:M27"/>
    <mergeCell ref="N27:P27"/>
    <mergeCell ref="Q27:S27"/>
    <mergeCell ref="T27:V27"/>
    <mergeCell ref="W27:Y27"/>
    <mergeCell ref="B30:D30"/>
    <mergeCell ref="C33:D33"/>
    <mergeCell ref="C34:D34"/>
    <mergeCell ref="C35:D35"/>
    <mergeCell ref="E35:G35"/>
    <mergeCell ref="H35:J35"/>
    <mergeCell ref="K35:M35"/>
    <mergeCell ref="N35:P35"/>
    <mergeCell ref="Q35:S35"/>
    <mergeCell ref="T35:V35"/>
    <mergeCell ref="W35:Y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Z2:Z3"/>
    <mergeCell ref="Z4:Z7"/>
    <mergeCell ref="Z8:Z10"/>
    <mergeCell ref="Z12:Z21"/>
    <mergeCell ref="Z22:Z26"/>
    <mergeCell ref="Z28:Z29"/>
    <mergeCell ref="Z31:Z34"/>
    <mergeCell ref="Z36:Z37"/>
    <mergeCell ref="B2:D3"/>
  </mergeCells>
  <printOptions horizontalCentered="1"/>
  <pageMargins left="0.16" right="0.12" top="0.16" bottom="0.28" header="0.24" footer="0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1" sqref="A1:H1"/>
    </sheetView>
  </sheetViews>
  <sheetFormatPr defaultColWidth="8.75390625" defaultRowHeight="14.25"/>
  <cols>
    <col min="1" max="1" width="5.375" style="2" customWidth="1"/>
    <col min="2" max="2" width="5.25390625" style="2" customWidth="1"/>
    <col min="3" max="3" width="24.75390625" style="2" customWidth="1"/>
    <col min="4" max="4" width="9.00390625" style="2" customWidth="1"/>
    <col min="5" max="5" width="9.625" style="2" customWidth="1"/>
    <col min="6" max="6" width="10.00390625" style="2" customWidth="1"/>
    <col min="7" max="7" width="11.00390625" style="2" customWidth="1"/>
    <col min="8" max="8" width="18.625" style="2" customWidth="1"/>
    <col min="9" max="9" width="9.00390625" style="2" bestFit="1" customWidth="1"/>
    <col min="10" max="10" width="10.50390625" style="2" bestFit="1" customWidth="1"/>
    <col min="11" max="16" width="9.00390625" style="2" bestFit="1" customWidth="1"/>
    <col min="17" max="16384" width="8.75390625" style="2" customWidth="1"/>
  </cols>
  <sheetData>
    <row r="1" spans="1:8" ht="30" customHeight="1">
      <c r="A1" s="1" t="s">
        <v>1</v>
      </c>
      <c r="B1" s="1"/>
      <c r="C1" s="1"/>
      <c r="D1" s="1"/>
      <c r="E1" s="1"/>
      <c r="F1" s="1"/>
      <c r="G1" s="1"/>
      <c r="H1" s="1"/>
    </row>
    <row r="2" spans="1:8" ht="30" customHeight="1">
      <c r="A2" s="27" t="s">
        <v>86</v>
      </c>
      <c r="B2" s="27"/>
      <c r="C2" s="27"/>
      <c r="D2" s="27"/>
      <c r="E2" s="27"/>
      <c r="F2" s="27"/>
      <c r="G2" s="27"/>
      <c r="H2" s="27"/>
    </row>
    <row r="3" spans="1:8" ht="22.5" customHeight="1">
      <c r="A3" s="4" t="s">
        <v>87</v>
      </c>
      <c r="B3" s="4"/>
      <c r="C3" s="4"/>
      <c r="D3" s="4"/>
      <c r="E3" s="4"/>
      <c r="F3" s="4"/>
      <c r="G3" s="4"/>
      <c r="H3" s="4"/>
    </row>
    <row r="4" spans="1:8" ht="15.75" customHeight="1">
      <c r="A4" s="5" t="s">
        <v>88</v>
      </c>
      <c r="B4" s="5"/>
      <c r="C4" s="5"/>
      <c r="D4" s="28" t="s">
        <v>89</v>
      </c>
      <c r="E4" s="29"/>
      <c r="F4" s="28" t="s">
        <v>90</v>
      </c>
      <c r="G4" s="29"/>
      <c r="H4" s="9" t="s">
        <v>91</v>
      </c>
    </row>
    <row r="5" spans="1:8" ht="18" customHeight="1">
      <c r="A5" s="5"/>
      <c r="B5" s="5"/>
      <c r="C5" s="5"/>
      <c r="D5" s="7" t="s">
        <v>92</v>
      </c>
      <c r="E5" s="30" t="s">
        <v>93</v>
      </c>
      <c r="F5" s="30" t="s">
        <v>94</v>
      </c>
      <c r="G5" s="30" t="s">
        <v>95</v>
      </c>
      <c r="H5" s="9"/>
    </row>
    <row r="6" spans="1:8" ht="22.5" customHeight="1">
      <c r="A6" s="31" t="s">
        <v>96</v>
      </c>
      <c r="B6" s="32" t="s">
        <v>97</v>
      </c>
      <c r="C6" s="33" t="s">
        <v>98</v>
      </c>
      <c r="D6" s="7">
        <v>3</v>
      </c>
      <c r="E6" s="7" t="s">
        <v>99</v>
      </c>
      <c r="F6" s="10">
        <v>1442.4</v>
      </c>
      <c r="G6" s="34">
        <v>4327.2</v>
      </c>
      <c r="H6" s="35" t="s">
        <v>100</v>
      </c>
    </row>
    <row r="7" spans="1:8" ht="22.5" customHeight="1">
      <c r="A7" s="36"/>
      <c r="B7" s="37"/>
      <c r="C7" s="33" t="s">
        <v>101</v>
      </c>
      <c r="D7" s="7">
        <v>20</v>
      </c>
      <c r="E7" s="7" t="s">
        <v>102</v>
      </c>
      <c r="F7" s="10">
        <v>138.23</v>
      </c>
      <c r="G7" s="34">
        <v>2764.6</v>
      </c>
      <c r="H7" s="38"/>
    </row>
    <row r="8" spans="1:8" ht="22.5" customHeight="1">
      <c r="A8" s="36"/>
      <c r="B8" s="37"/>
      <c r="C8" s="33" t="s">
        <v>103</v>
      </c>
      <c r="D8" s="7">
        <v>250</v>
      </c>
      <c r="E8" s="7" t="s">
        <v>102</v>
      </c>
      <c r="F8" s="10">
        <v>32.454</v>
      </c>
      <c r="G8" s="34">
        <v>8113.5</v>
      </c>
      <c r="H8" s="38"/>
    </row>
    <row r="9" spans="1:8" ht="22.5" customHeight="1">
      <c r="A9" s="36"/>
      <c r="B9" s="37"/>
      <c r="C9" s="33" t="s">
        <v>104</v>
      </c>
      <c r="D9" s="7">
        <v>40</v>
      </c>
      <c r="E9" s="7" t="s">
        <v>102</v>
      </c>
      <c r="F9" s="10">
        <v>228.38</v>
      </c>
      <c r="G9" s="34">
        <v>9135.2</v>
      </c>
      <c r="H9" s="38"/>
    </row>
    <row r="10" spans="1:8" ht="22.5" customHeight="1">
      <c r="A10" s="36"/>
      <c r="B10" s="37"/>
      <c r="C10" s="33" t="s">
        <v>105</v>
      </c>
      <c r="D10" s="7">
        <v>40</v>
      </c>
      <c r="E10" s="7" t="s">
        <v>102</v>
      </c>
      <c r="F10" s="10">
        <v>252.42</v>
      </c>
      <c r="G10" s="34">
        <v>10096.8</v>
      </c>
      <c r="H10" s="38"/>
    </row>
    <row r="11" spans="1:8" ht="22.5" customHeight="1">
      <c r="A11" s="36"/>
      <c r="B11" s="32" t="s">
        <v>106</v>
      </c>
      <c r="C11" s="33" t="s">
        <v>107</v>
      </c>
      <c r="D11" s="7">
        <v>1</v>
      </c>
      <c r="E11" s="7" t="s">
        <v>99</v>
      </c>
      <c r="F11" s="10">
        <v>1778.96</v>
      </c>
      <c r="G11" s="34">
        <v>1778.96</v>
      </c>
      <c r="H11" s="39" t="s">
        <v>108</v>
      </c>
    </row>
    <row r="12" spans="1:8" ht="22.5" customHeight="1">
      <c r="A12" s="36"/>
      <c r="B12" s="37"/>
      <c r="C12" s="33" t="s">
        <v>109</v>
      </c>
      <c r="D12" s="7">
        <v>2</v>
      </c>
      <c r="E12" s="7" t="s">
        <v>99</v>
      </c>
      <c r="F12" s="10">
        <v>1550.58</v>
      </c>
      <c r="G12" s="34">
        <v>3101.16</v>
      </c>
      <c r="H12" s="40"/>
    </row>
    <row r="13" spans="1:8" ht="22.5" customHeight="1">
      <c r="A13" s="36"/>
      <c r="B13" s="37"/>
      <c r="C13" s="33" t="s">
        <v>110</v>
      </c>
      <c r="D13" s="7">
        <v>14</v>
      </c>
      <c r="E13" s="7" t="s">
        <v>102</v>
      </c>
      <c r="F13" s="10">
        <v>144.24</v>
      </c>
      <c r="G13" s="34">
        <v>2019.36</v>
      </c>
      <c r="H13" s="40"/>
    </row>
    <row r="14" spans="1:8" ht="22.5" customHeight="1">
      <c r="A14" s="36"/>
      <c r="B14" s="37"/>
      <c r="C14" s="33" t="s">
        <v>111</v>
      </c>
      <c r="D14" s="7">
        <v>51</v>
      </c>
      <c r="E14" s="7" t="s">
        <v>102</v>
      </c>
      <c r="F14" s="10">
        <v>144.24</v>
      </c>
      <c r="G14" s="34">
        <v>7356.240000000001</v>
      </c>
      <c r="H14" s="40"/>
    </row>
    <row r="15" spans="1:8" ht="22.5" customHeight="1">
      <c r="A15" s="36"/>
      <c r="B15" s="37"/>
      <c r="C15" s="33" t="s">
        <v>112</v>
      </c>
      <c r="D15" s="7">
        <v>24</v>
      </c>
      <c r="E15" s="7" t="s">
        <v>102</v>
      </c>
      <c r="F15" s="10">
        <v>168.28</v>
      </c>
      <c r="G15" s="34">
        <v>4038.72</v>
      </c>
      <c r="H15" s="40"/>
    </row>
    <row r="16" spans="1:8" ht="22.5" customHeight="1">
      <c r="A16" s="36"/>
      <c r="B16" s="37"/>
      <c r="C16" s="33" t="s">
        <v>113</v>
      </c>
      <c r="D16" s="7">
        <v>4.5</v>
      </c>
      <c r="E16" s="7" t="s">
        <v>114</v>
      </c>
      <c r="F16" s="10">
        <v>2428.04</v>
      </c>
      <c r="G16" s="34">
        <v>10926.18</v>
      </c>
      <c r="H16" s="40"/>
    </row>
    <row r="17" spans="1:8" ht="22.5" customHeight="1">
      <c r="A17" s="36"/>
      <c r="B17" s="37"/>
      <c r="C17" s="33" t="s">
        <v>115</v>
      </c>
      <c r="D17" s="7">
        <v>1</v>
      </c>
      <c r="E17" s="7" t="s">
        <v>116</v>
      </c>
      <c r="F17" s="10">
        <v>3245.4</v>
      </c>
      <c r="G17" s="34">
        <v>3245.4</v>
      </c>
      <c r="H17" s="40"/>
    </row>
    <row r="18" spans="1:8" ht="22.5" customHeight="1">
      <c r="A18" s="36"/>
      <c r="B18" s="37"/>
      <c r="C18" s="33" t="s">
        <v>117</v>
      </c>
      <c r="D18" s="7">
        <v>1</v>
      </c>
      <c r="E18" s="7" t="s">
        <v>116</v>
      </c>
      <c r="F18" s="10">
        <v>2404</v>
      </c>
      <c r="G18" s="34">
        <v>2404</v>
      </c>
      <c r="H18" s="40"/>
    </row>
    <row r="19" spans="1:8" ht="22.5" customHeight="1">
      <c r="A19" s="36"/>
      <c r="B19" s="37"/>
      <c r="C19" s="33" t="s">
        <v>118</v>
      </c>
      <c r="D19" s="7">
        <v>2</v>
      </c>
      <c r="E19" s="7" t="s">
        <v>116</v>
      </c>
      <c r="F19" s="10">
        <v>2416.02</v>
      </c>
      <c r="G19" s="34">
        <v>4832.04</v>
      </c>
      <c r="H19" s="40"/>
    </row>
    <row r="20" spans="1:8" ht="22.5" customHeight="1">
      <c r="A20" s="36"/>
      <c r="B20" s="37"/>
      <c r="C20" s="41" t="s">
        <v>119</v>
      </c>
      <c r="D20" s="7">
        <v>2</v>
      </c>
      <c r="E20" s="7" t="s">
        <v>116</v>
      </c>
      <c r="F20" s="10">
        <v>3245.4</v>
      </c>
      <c r="G20" s="34">
        <v>6490.8</v>
      </c>
      <c r="H20" s="42"/>
    </row>
    <row r="21" spans="1:8" ht="22.5" customHeight="1">
      <c r="A21" s="5" t="s">
        <v>120</v>
      </c>
      <c r="B21" s="5"/>
      <c r="C21" s="41" t="s">
        <v>121</v>
      </c>
      <c r="D21" s="7">
        <v>12</v>
      </c>
      <c r="E21" s="7" t="s">
        <v>116</v>
      </c>
      <c r="F21" s="10">
        <v>240.39999999999998</v>
      </c>
      <c r="G21" s="34">
        <v>2884.8</v>
      </c>
      <c r="H21" s="39" t="s">
        <v>122</v>
      </c>
    </row>
    <row r="22" spans="1:8" ht="22.5" customHeight="1">
      <c r="A22" s="5"/>
      <c r="B22" s="5"/>
      <c r="C22" s="41" t="s">
        <v>123</v>
      </c>
      <c r="D22" s="7">
        <v>18</v>
      </c>
      <c r="E22" s="7" t="s">
        <v>116</v>
      </c>
      <c r="F22" s="10">
        <v>144.24</v>
      </c>
      <c r="G22" s="34">
        <v>2596.32</v>
      </c>
      <c r="H22" s="40"/>
    </row>
    <row r="23" spans="1:8" ht="22.5" customHeight="1">
      <c r="A23" s="5"/>
      <c r="B23" s="5"/>
      <c r="C23" s="41" t="s">
        <v>124</v>
      </c>
      <c r="D23" s="7">
        <v>30</v>
      </c>
      <c r="E23" s="7" t="s">
        <v>116</v>
      </c>
      <c r="F23" s="10">
        <v>192.32</v>
      </c>
      <c r="G23" s="34">
        <v>5769.6</v>
      </c>
      <c r="H23" s="40"/>
    </row>
    <row r="24" spans="1:8" ht="22.5" customHeight="1">
      <c r="A24" s="5"/>
      <c r="B24" s="5"/>
      <c r="C24" s="43" t="s">
        <v>125</v>
      </c>
      <c r="D24" s="7">
        <v>4</v>
      </c>
      <c r="E24" s="7" t="s">
        <v>116</v>
      </c>
      <c r="F24" s="10">
        <v>120.19999999999999</v>
      </c>
      <c r="G24" s="34">
        <v>480.79999999999995</v>
      </c>
      <c r="H24" s="40"/>
    </row>
    <row r="25" spans="1:8" ht="22.5" customHeight="1">
      <c r="A25" s="5"/>
      <c r="B25" s="5"/>
      <c r="C25" s="43" t="s">
        <v>126</v>
      </c>
      <c r="D25" s="7">
        <v>79</v>
      </c>
      <c r="E25" s="7" t="s">
        <v>114</v>
      </c>
      <c r="F25" s="10">
        <v>48.08</v>
      </c>
      <c r="G25" s="34">
        <v>3798.32</v>
      </c>
      <c r="H25" s="42"/>
    </row>
    <row r="26" spans="1:8" ht="22.5" customHeight="1">
      <c r="A26" s="6" t="s">
        <v>127</v>
      </c>
      <c r="B26" s="6"/>
      <c r="C26" s="6"/>
      <c r="D26" s="30" t="s">
        <v>128</v>
      </c>
      <c r="E26" s="44"/>
      <c r="F26" s="10" t="s">
        <v>129</v>
      </c>
      <c r="G26" s="45">
        <v>96160</v>
      </c>
      <c r="H26" s="46"/>
    </row>
    <row r="27" spans="1:8" ht="91.5" customHeight="1">
      <c r="A27" s="47" t="s">
        <v>130</v>
      </c>
      <c r="B27" s="48"/>
      <c r="C27" s="48"/>
      <c r="D27" s="48"/>
      <c r="E27" s="48"/>
      <c r="F27" s="48"/>
      <c r="G27" s="48"/>
      <c r="H27" s="48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" right="0.16" top="0.95" bottom="0.59" header="0.24" footer="0.2"/>
  <pageSetup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31"/>
  <sheetViews>
    <sheetView zoomScaleSheetLayoutView="100" workbookViewId="0" topLeftCell="A1">
      <selection activeCell="B31" sqref="B31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21.25390625" style="0" customWidth="1"/>
    <col min="4" max="4" width="9.75390625" style="0" customWidth="1"/>
    <col min="5" max="5" width="11.75390625" style="0" customWidth="1"/>
    <col min="6" max="6" width="12.375" style="0" customWidth="1"/>
    <col min="7" max="7" width="13.75390625" style="0" customWidth="1"/>
  </cols>
  <sheetData>
    <row r="1" spans="1:238" ht="31.5" customHeight="1">
      <c r="A1" s="1" t="s">
        <v>1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pans="1:7" ht="27" customHeight="1">
      <c r="A2" s="3" t="s">
        <v>131</v>
      </c>
      <c r="B2" s="3"/>
      <c r="C2" s="3"/>
      <c r="D2" s="3"/>
      <c r="E2" s="3"/>
      <c r="F2" s="3"/>
      <c r="G2" s="3"/>
    </row>
    <row r="3" spans="1:7" ht="19.5" customHeight="1">
      <c r="A3" s="4" t="s">
        <v>87</v>
      </c>
      <c r="B3" s="4"/>
      <c r="C3" s="4"/>
      <c r="D3" s="4"/>
      <c r="E3" s="4"/>
      <c r="F3" s="4"/>
      <c r="G3" s="4"/>
    </row>
    <row r="4" spans="1:7" ht="27.75" customHeight="1">
      <c r="A4" s="5" t="s">
        <v>132</v>
      </c>
      <c r="B4" s="5"/>
      <c r="C4" s="5"/>
      <c r="D4" s="6" t="s">
        <v>89</v>
      </c>
      <c r="E4" s="6"/>
      <c r="F4" s="6" t="s">
        <v>90</v>
      </c>
      <c r="G4" s="6"/>
    </row>
    <row r="5" spans="1:7" ht="27.75" customHeight="1">
      <c r="A5" s="5"/>
      <c r="B5" s="5"/>
      <c r="C5" s="5"/>
      <c r="D5" s="7" t="s">
        <v>93</v>
      </c>
      <c r="E5" s="7" t="s">
        <v>92</v>
      </c>
      <c r="F5" s="7" t="s">
        <v>94</v>
      </c>
      <c r="G5" s="7" t="s">
        <v>95</v>
      </c>
    </row>
    <row r="6" spans="1:7" ht="30" customHeight="1">
      <c r="A6" s="8" t="s">
        <v>133</v>
      </c>
      <c r="B6" s="8"/>
      <c r="C6" s="9" t="s">
        <v>134</v>
      </c>
      <c r="D6" s="6" t="s">
        <v>135</v>
      </c>
      <c r="E6" s="7">
        <v>308</v>
      </c>
      <c r="F6" s="10">
        <v>1411.96536</v>
      </c>
      <c r="G6" s="10">
        <v>434885.33087999996</v>
      </c>
    </row>
    <row r="7" spans="1:7" ht="30" customHeight="1">
      <c r="A7" s="8"/>
      <c r="B7" s="8"/>
      <c r="C7" s="9" t="s">
        <v>136</v>
      </c>
      <c r="D7" s="6" t="s">
        <v>135</v>
      </c>
      <c r="E7" s="7">
        <v>690</v>
      </c>
      <c r="F7" s="10">
        <v>315.12834</v>
      </c>
      <c r="G7" s="10">
        <v>217438.55459999997</v>
      </c>
    </row>
    <row r="8" spans="1:7" ht="30" customHeight="1">
      <c r="A8" s="8"/>
      <c r="B8" s="8"/>
      <c r="C8" s="9" t="s">
        <v>137</v>
      </c>
      <c r="D8" s="6" t="s">
        <v>102</v>
      </c>
      <c r="E8" s="7">
        <v>5500</v>
      </c>
      <c r="F8" s="10">
        <v>39.53378</v>
      </c>
      <c r="G8" s="10">
        <v>217435.79</v>
      </c>
    </row>
    <row r="9" spans="1:7" ht="30" customHeight="1">
      <c r="A9" s="8"/>
      <c r="B9" s="8"/>
      <c r="C9" s="9" t="s">
        <v>138</v>
      </c>
      <c r="D9" s="6" t="s">
        <v>102</v>
      </c>
      <c r="E9" s="7">
        <v>4500</v>
      </c>
      <c r="F9" s="10">
        <v>24.1602</v>
      </c>
      <c r="G9" s="10">
        <v>108720.9</v>
      </c>
    </row>
    <row r="10" spans="1:7" ht="30" customHeight="1">
      <c r="A10" s="8"/>
      <c r="B10" s="8"/>
      <c r="C10" s="6" t="s">
        <v>139</v>
      </c>
      <c r="D10" s="6" t="s">
        <v>102</v>
      </c>
      <c r="E10" s="7">
        <v>10000</v>
      </c>
      <c r="F10" s="10">
        <v>10.8781</v>
      </c>
      <c r="G10" s="10">
        <v>108781</v>
      </c>
    </row>
    <row r="11" spans="1:238" ht="30" customHeight="1">
      <c r="A11" s="6" t="s">
        <v>127</v>
      </c>
      <c r="B11" s="6"/>
      <c r="C11" s="6"/>
      <c r="D11" s="7" t="s">
        <v>140</v>
      </c>
      <c r="E11" s="7"/>
      <c r="F11" s="10" t="s">
        <v>129</v>
      </c>
      <c r="G11" s="10">
        <v>1087261.57548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</row>
    <row r="12" spans="1:7" ht="21" customHeight="1">
      <c r="A12" s="11" t="s">
        <v>141</v>
      </c>
      <c r="B12" s="12" t="s">
        <v>142</v>
      </c>
      <c r="C12" s="12"/>
      <c r="D12" s="12"/>
      <c r="E12" s="12"/>
      <c r="F12" s="13"/>
      <c r="G12" s="14"/>
    </row>
    <row r="13" spans="1:7" ht="21" customHeight="1">
      <c r="A13" s="15"/>
      <c r="B13" s="16" t="s">
        <v>143</v>
      </c>
      <c r="C13" s="16"/>
      <c r="D13" s="16"/>
      <c r="E13" s="16" t="s">
        <v>144</v>
      </c>
      <c r="F13" s="17"/>
      <c r="G13" s="14"/>
    </row>
    <row r="14" spans="1:7" ht="21" customHeight="1">
      <c r="A14" s="15"/>
      <c r="B14" s="16" t="s">
        <v>145</v>
      </c>
      <c r="C14" s="16"/>
      <c r="D14" s="16"/>
      <c r="E14" s="16" t="s">
        <v>146</v>
      </c>
      <c r="F14" s="17"/>
      <c r="G14" s="14"/>
    </row>
    <row r="15" spans="1:7" ht="21" customHeight="1">
      <c r="A15" s="15"/>
      <c r="B15" s="16" t="s">
        <v>147</v>
      </c>
      <c r="C15" s="16"/>
      <c r="D15" s="16"/>
      <c r="E15" s="16" t="s">
        <v>148</v>
      </c>
      <c r="F15" s="17"/>
      <c r="G15" s="14"/>
    </row>
    <row r="16" spans="1:7" ht="21" customHeight="1">
      <c r="A16" s="15"/>
      <c r="B16" s="18" t="s">
        <v>149</v>
      </c>
      <c r="C16" s="18"/>
      <c r="D16" s="16"/>
      <c r="E16" s="16" t="s">
        <v>150</v>
      </c>
      <c r="F16" s="17"/>
      <c r="G16" s="14"/>
    </row>
    <row r="17" spans="1:7" ht="21" customHeight="1">
      <c r="A17" s="15"/>
      <c r="B17" s="19" t="s">
        <v>151</v>
      </c>
      <c r="C17" s="19"/>
      <c r="D17" s="16"/>
      <c r="E17" s="16" t="s">
        <v>152</v>
      </c>
      <c r="F17" s="17"/>
      <c r="G17" s="14"/>
    </row>
    <row r="18" spans="1:7" ht="21" customHeight="1">
      <c r="A18" s="15"/>
      <c r="B18" s="16" t="s">
        <v>153</v>
      </c>
      <c r="C18" s="16"/>
      <c r="D18" s="16"/>
      <c r="E18" s="16"/>
      <c r="F18" s="17"/>
      <c r="G18" s="14"/>
    </row>
    <row r="19" spans="1:13" ht="21" customHeight="1">
      <c r="A19" s="15"/>
      <c r="B19" s="16" t="s">
        <v>154</v>
      </c>
      <c r="C19" s="16"/>
      <c r="D19" s="16"/>
      <c r="E19" s="18" t="s">
        <v>155</v>
      </c>
      <c r="F19" s="20"/>
      <c r="G19" s="21"/>
      <c r="H19" s="22"/>
      <c r="I19" s="22"/>
      <c r="J19" s="22"/>
      <c r="K19" s="22"/>
      <c r="L19" s="22"/>
      <c r="M19" s="22"/>
    </row>
    <row r="20" spans="1:13" ht="21" customHeight="1">
      <c r="A20" s="15"/>
      <c r="B20" s="16" t="s">
        <v>156</v>
      </c>
      <c r="C20" s="16"/>
      <c r="D20" s="16"/>
      <c r="E20" s="18" t="s">
        <v>157</v>
      </c>
      <c r="F20" s="20"/>
      <c r="G20" s="14"/>
      <c r="H20" s="22"/>
      <c r="I20" s="22"/>
      <c r="J20" s="22"/>
      <c r="K20" s="22"/>
      <c r="L20" s="22"/>
      <c r="M20" s="22"/>
    </row>
    <row r="21" spans="1:13" ht="21" customHeight="1">
      <c r="A21" s="15"/>
      <c r="B21" s="16" t="s">
        <v>158</v>
      </c>
      <c r="C21" s="16"/>
      <c r="D21" s="16"/>
      <c r="E21" s="16" t="s">
        <v>159</v>
      </c>
      <c r="F21" s="20"/>
      <c r="G21" s="14"/>
      <c r="H21" s="22"/>
      <c r="I21" s="22"/>
      <c r="J21" s="22"/>
      <c r="K21" s="22"/>
      <c r="L21" s="22"/>
      <c r="M21" s="22"/>
    </row>
    <row r="22" spans="1:7" ht="21" customHeight="1">
      <c r="A22" s="15"/>
      <c r="B22" s="16" t="s">
        <v>160</v>
      </c>
      <c r="C22" s="16"/>
      <c r="D22" s="16"/>
      <c r="E22" s="16" t="s">
        <v>161</v>
      </c>
      <c r="F22" s="17"/>
      <c r="G22" s="14"/>
    </row>
    <row r="23" spans="1:7" ht="21" customHeight="1">
      <c r="A23" s="15"/>
      <c r="B23" s="18" t="s">
        <v>162</v>
      </c>
      <c r="C23" s="18"/>
      <c r="D23" s="18"/>
      <c r="E23" s="18" t="s">
        <v>163</v>
      </c>
      <c r="F23" s="17"/>
      <c r="G23" s="14"/>
    </row>
    <row r="24" spans="1:7" ht="21" customHeight="1">
      <c r="A24" s="15"/>
      <c r="B24" s="18" t="s">
        <v>164</v>
      </c>
      <c r="C24" s="18"/>
      <c r="D24" s="18"/>
      <c r="E24" s="16" t="s">
        <v>165</v>
      </c>
      <c r="F24" s="17"/>
      <c r="G24" s="14"/>
    </row>
    <row r="25" spans="1:7" ht="21" customHeight="1">
      <c r="A25" s="15"/>
      <c r="B25" s="19" t="s">
        <v>166</v>
      </c>
      <c r="C25" s="19"/>
      <c r="D25" s="19"/>
      <c r="E25" s="16" t="s">
        <v>167</v>
      </c>
      <c r="F25" s="17"/>
      <c r="G25" s="14"/>
    </row>
    <row r="26" spans="1:7" ht="21" customHeight="1">
      <c r="A26" s="15"/>
      <c r="B26" s="16" t="s">
        <v>168</v>
      </c>
      <c r="C26" s="16"/>
      <c r="D26" s="16"/>
      <c r="E26" s="16"/>
      <c r="F26" s="17"/>
      <c r="G26" s="14"/>
    </row>
    <row r="27" spans="1:7" ht="21" customHeight="1">
      <c r="A27" s="15"/>
      <c r="B27" s="16" t="s">
        <v>169</v>
      </c>
      <c r="C27" s="16"/>
      <c r="D27" s="16"/>
      <c r="E27" s="16"/>
      <c r="F27" s="17"/>
      <c r="G27" s="14"/>
    </row>
    <row r="28" spans="1:7" ht="21" customHeight="1">
      <c r="A28" s="23"/>
      <c r="B28" s="24" t="s">
        <v>170</v>
      </c>
      <c r="C28" s="24"/>
      <c r="D28" s="24"/>
      <c r="E28" s="24"/>
      <c r="F28" s="25"/>
      <c r="G28" s="26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</sheetData>
  <sheetProtection/>
  <mergeCells count="11">
    <mergeCell ref="A1:G1"/>
    <mergeCell ref="A2:G2"/>
    <mergeCell ref="A3:G3"/>
    <mergeCell ref="D4:E4"/>
    <mergeCell ref="F4:G4"/>
    <mergeCell ref="A11:C11"/>
    <mergeCell ref="D11:E11"/>
    <mergeCell ref="B16:C16"/>
    <mergeCell ref="B17:C17"/>
    <mergeCell ref="A4:C5"/>
    <mergeCell ref="A6:B10"/>
  </mergeCells>
  <printOptions horizontalCentered="1"/>
  <pageMargins left="0.16" right="0.16" top="0.59" bottom="0.2" header="0.16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何海燕</cp:lastModifiedBy>
  <cp:lastPrinted>2017-11-28T03:52:57Z</cp:lastPrinted>
  <dcterms:created xsi:type="dcterms:W3CDTF">2015-09-10T08:39:04Z</dcterms:created>
  <dcterms:modified xsi:type="dcterms:W3CDTF">2020-09-18T06:26:26Z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ubyTemplate">
    <vt:lpwstr>14</vt:lpwstr>
  </property>
</Properties>
</file>