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0995" activeTab="0"/>
  </bookViews>
  <sheets>
    <sheet name="房产工程建安造价综合指标" sheetId="1" r:id="rId1"/>
    <sheet name="附件一（1 ）" sheetId="2" state="hidden" r:id="rId2"/>
    <sheet name="户内装修综合指标细目组成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<sst xmlns="http://schemas.openxmlformats.org/spreadsheetml/2006/main" count="566" uniqueCount="180">
  <si>
    <t>附件</t>
  </si>
  <si>
    <t>佛山市2008—2017年土地增值税扣除项目金额标准</t>
  </si>
  <si>
    <t>房产工程建安造价综合指标</t>
  </si>
  <si>
    <t>分类</t>
  </si>
  <si>
    <t>模块名称</t>
  </si>
  <si>
    <t>造价指标（元/㎡）</t>
  </si>
  <si>
    <t>备 注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</si>
  <si>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</si>
  <si>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</si>
  <si>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</si>
  <si>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</si>
  <si>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</si>
  <si>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</si>
  <si>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</si>
  <si>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</si>
  <si>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</si>
  <si>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</si>
  <si>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楼宇建筑工程</t>
  </si>
  <si>
    <t>基础工程</t>
  </si>
  <si>
    <t>天然基础</t>
  </si>
  <si>
    <r>
      <t>1.按总建筑面积计；
2.若有两种或以上类型桩，可按相应占比综合折算指标，相应占比按其对应的基座平面面积比例计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</si>
  <si>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</si>
  <si>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</si>
  <si>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</si>
  <si>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</si>
  <si>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</si>
  <si>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</si>
  <si>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1.按地下室总建筑面积（含人防面积）计算；
2.含土方开挖、基坑支护，土建、给排水、照明、消防、弱电、 防雷、通风，简单装修等。</t>
  </si>
  <si>
    <t>共2层</t>
  </si>
  <si>
    <t>共3层</t>
  </si>
  <si>
    <t>人防工程+</t>
  </si>
  <si>
    <t>1.按地下室人防建筑面积计；
2.“+”表示除地下室通用指标外，因人防部分而增加的单方造价。</t>
  </si>
  <si>
    <t>地上建筑工程</t>
  </si>
  <si>
    <t>别墅</t>
  </si>
  <si>
    <t>独栋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</si>
  <si>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即含外立面、屋面保温隔热装饰和公共区（大堂、电梯前室、楼梯间）装修，户内按毛坯标准：墙面、地面、天面砂浆抹平，门（入户、防火、其他），铝合金门窗、护栏，配电箱、弱电箱（网络、电讯、有线电视），智能化、消防设施，给水入口和排水出口等；
4.住宅塔楼第1、2层等楼层为商铺、办公等用途的，参考“商业裙楼”造价指标；
5.不含电梯；
6.商业裙楼层高首层按6m，标准层4.5m计；
7.住宅塔楼层高按3m计。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</si>
  <si>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</si>
  <si>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</si>
  <si>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</si>
  <si>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</si>
  <si>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</si>
  <si>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</si>
  <si>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</si>
  <si>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</si>
  <si>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</si>
  <si>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</si>
  <si>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</si>
  <si>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t>1.按模块相应建筑面积计，下面有裙楼的，应扣除裙楼面积；
2.按毛坯交楼标准（含土建、安装），即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3.不含电梯、中央空调设备；
4.层高首层按5.5m，标准层4m计。</t>
  </si>
  <si>
    <t>7-12层</t>
  </si>
  <si>
    <t>13-18层</t>
  </si>
  <si>
    <t>18层以上（100米以下）</t>
  </si>
  <si>
    <t>特殊装饰工程</t>
  </si>
  <si>
    <t>户内装修</t>
  </si>
  <si>
    <t>1.按装修面积计，中等装修标准；
2.装修标准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×300防滑地砖；卫生间：铝扣板吊顶、墙面砖、300×300防滑地砖、洗手间吊地柜（含洗手台盆、水龙头）、淋浴间，坐便器等。
3.安装配电箱和弱电箱及其全屋布线、开关插座、灯具，给水管安装等；
4.造价指标细目详见《户内装修综合指标细目组成》。</t>
  </si>
  <si>
    <t>高档外立面</t>
  </si>
  <si>
    <t>干挂石材+</t>
  </si>
  <si>
    <t>1.干挂石材和玻璃幕墙均按其外立面面积计；
2.“+”表示采用挂石、玻璃外幕墙而额外增加的造价指标。</t>
  </si>
  <si>
    <t>玻璃幕墙+</t>
  </si>
  <si>
    <t>燃气工程（元/户）</t>
  </si>
  <si>
    <t>1.按户计；
2.包括工程费、户内设施配套费、集抄费、容量气价费。</t>
  </si>
  <si>
    <t>室外工程</t>
  </si>
  <si>
    <t>室外配套工程</t>
  </si>
  <si>
    <t>高低压配电</t>
  </si>
  <si>
    <t>高压电缆（元/m）</t>
  </si>
  <si>
    <t>1.除注明外按各模块占地面积计；
2.室外泳池含设备，按设计储水体积计；
3.高低压配电中的高压电缆按直埋方式考虑，电缆保护管为塑料保护管，并综合考虑路面或人行道的拆除及修复；高压电缆直径为3×300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</si>
  <si>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</si>
  <si>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</si>
  <si>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</si>
  <si>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</si>
  <si>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</si>
  <si>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</si>
  <si>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</si>
  <si>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</si>
  <si>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1.按实体体积计（含压顶、基础，不含垫层）。</t>
  </si>
  <si>
    <t>钢筋混凝土</t>
  </si>
  <si>
    <t>“三通一平”土方挖运工程（元/ m³）</t>
  </si>
  <si>
    <t>1.按实体体积计；
2.仅指前期“三通一平”土方开挖，运距按5km计，每增减1km增减2元/m³。</t>
  </si>
  <si>
    <t>附件二</t>
  </si>
  <si>
    <t>佛山市2008-2014年房产工程建安造价综合指标区间值</t>
  </si>
  <si>
    <t>模块选择</t>
  </si>
  <si>
    <t>~</t>
  </si>
  <si>
    <t>1、按总建筑面积计；2、若有两种或以上类型桩，可按相应占比综合折算指标，相应占比按其对应的基座平面面积比例计。</t>
  </si>
  <si>
    <t>1、按地下室总建筑面积（含人防面积）计算；
2、含土方开挖、基坑支护，土建、给排水、照明、消防、弱电、 防雷、通风，简单装修等。</t>
  </si>
  <si>
    <t>1、按地下室人防建筑面积计；2、‘+’表示除地下室通用指标外，因人防部分而增加的单方造价。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</si>
  <si>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4、住宅塔楼第1、2层等楼层为商铺、办公等用途的，参考“商业裙楼”造价指标；5、不含电梯；6、商业裙楼层高首层按6m，标准层4.5m计；7、住宅塔楼层高按3m计。</t>
  </si>
  <si>
    <t>住宅塔楼</t>
  </si>
  <si>
    <t>商业塔楼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</si>
  <si>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</si>
  <si>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</si>
  <si>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1、干挂石材和玻璃幕墙均按其外立面面积计；2、‘+’表示采用挂石、玻璃外幕墙而额外增加的造价指标。</t>
  </si>
  <si>
    <t>1、按户计；2、包括工程费、户内设施配套费、集抄费、容量气价费。</t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</si>
  <si>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</si>
  <si>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</si>
  <si>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1、按实体体积计（含压顶、基础，不含垫层）。</t>
  </si>
  <si>
    <t>‘三通一平’土方挖运工程（元/ m³）</t>
  </si>
  <si>
    <t>1、按实体体积计；2、仅指前期‘三通一平’土方开挖，运距按5km计，每增减1km增减2元/m³。</t>
  </si>
  <si>
    <t xml:space="preserve">   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</si>
  <si>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</si>
  <si>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</si>
  <si>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</si>
  <si>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</si>
  <si>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</si>
  <si>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</si>
  <si>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</si>
  <si>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</si>
  <si>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</si>
  <si>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</si>
  <si>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</si>
  <si>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</si>
  <si>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</si>
  <si>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</si>
  <si>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</si>
  <si>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</si>
  <si>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600×600抛光砖（含踢脚线）</t>
  </si>
  <si>
    <t>复合木地板（含踢脚线）</t>
  </si>
  <si>
    <t>厨房  卫生间阳台</t>
  </si>
  <si>
    <t>厨房门</t>
  </si>
  <si>
    <t>1.厨柜包括：地柜、吊柜、洗菜盆、水龙头、下水器等；    
2.洗手台柜包括：洗手盆、镜子、水龙头、下水器等；      
3.卫浴用具包括：淋浴间、座（蹲）厕、多功能花洒、卫浴五金挂件、厕纸盒、毛巾杆等。</t>
  </si>
  <si>
    <t>卫生间玻璃门</t>
  </si>
  <si>
    <t>铝扣板</t>
  </si>
  <si>
    <t>墙身砖</t>
  </si>
  <si>
    <t>300×300防滑地砖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</si>
  <si>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</si>
  <si>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</si>
  <si>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</si>
  <si>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</si>
  <si>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</si>
  <si>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</si>
  <si>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</si>
  <si>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</si>
  <si>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</si>
  <si>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1.开关、插座安装含管线；  
2.水龙头为阳台、卫生间简易水龙头。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</si>
  <si>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</si>
  <si>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</si>
  <si>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</si>
  <si>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</si>
  <si>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</si>
  <si>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</si>
  <si>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</si>
  <si>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1.以建筑面积100平方米三房（双卫）室内精装修工程量为例；                                                                                                                                                                                          2.数量为相应实际户内装修工程量，单位为㎡、m、樘、套等；                                                                                                                                                                                                                       3.门制作及安装，含补墙缝（水泥沙）、门锁、五金、门吸、门套线等。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</si>
  <si>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</si>
  <si>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</si>
  <si>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</si>
  <si>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</si>
  <si>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</si>
  <si>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</si>
  <si>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</si>
  <si>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</si>
  <si>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</si>
  <si>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</si>
  <si>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</si>
  <si>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</si>
  <si>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</si>
  <si>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</si>
  <si>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</si>
  <si>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</si>
  <si>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</si>
  <si>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</si>
  <si>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</si>
  <si>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</si>
  <si>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</si>
  <si>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</si>
  <si>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2.灌木配置情况如下：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</si>
  <si>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</si>
  <si>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</si>
  <si>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</si>
  <si>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</si>
  <si>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</si>
  <si>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</si>
  <si>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</si>
  <si>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</si>
  <si>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</si>
  <si>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</si>
  <si>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</si>
  <si>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</si>
  <si>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</si>
  <si>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</si>
  <si>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3.花卉及地被种植密度按25~36袋/㎡考虑；</t>
  </si>
  <si>
    <t>4.绿化保养期按3个月考虑；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</si>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</sst>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0"/>
      <color indexed="63"/>
      <name val="新宋体"/>
      <family val="3"/>
    </font>
    <font>
      <sz val="10"/>
      <color indexed="10"/>
      <name val="新宋体"/>
      <family val="3"/>
    </font>
    <font>
      <sz val="16"/>
      <name val="黑体"/>
      <family val="3"/>
    </font>
    <font>
      <b/>
      <sz val="16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22" fillId="9" borderId="0" applyNumberFormat="0" applyBorder="0" applyAlignment="0" applyProtection="0"/>
    <xf numFmtId="0" fontId="26" fillId="10" borderId="0" applyNumberFormat="0" applyBorder="0" applyAlignment="0" applyProtection="0"/>
    <xf numFmtId="0" fontId="24" fillId="0" borderId="7" applyNumberFormat="0" applyFill="0" applyAlignment="0" applyProtection="0"/>
    <xf numFmtId="0" fontId="35" fillId="0" borderId="8" applyNumberFormat="0" applyFill="0" applyAlignment="0" applyProtection="0"/>
    <xf numFmtId="0" fontId="21" fillId="9" borderId="0" applyNumberFormat="0" applyBorder="0" applyAlignment="0" applyProtection="0"/>
    <xf numFmtId="0" fontId="37" fillId="11" borderId="0" applyNumberFormat="0" applyBorder="0" applyAlignment="0" applyProtection="0"/>
    <xf numFmtId="0" fontId="22" fillId="12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6" fillId="16" borderId="0" applyNumberFormat="0" applyBorder="0" applyAlignment="0" applyProtection="0"/>
    <xf numFmtId="0" fontId="22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4" borderId="0" applyNumberFormat="0" applyBorder="0" applyAlignment="0" applyProtection="0"/>
    <xf numFmtId="0" fontId="26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5" fillId="0" borderId="9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textRotation="255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textRotation="255" wrapText="1"/>
    </xf>
    <xf numFmtId="0" fontId="13" fillId="0" borderId="17" xfId="0" applyNumberFormat="1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17" fillId="0" borderId="9" xfId="0" applyNumberFormat="1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76" fontId="18" fillId="0" borderId="9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SheetLayoutView="100" workbookViewId="0" topLeftCell="A29">
      <selection activeCell="U6" sqref="U6"/>
    </sheetView>
  </sheetViews>
  <sheetFormatPr defaultColWidth="8.75390625" defaultRowHeight="14.25"/>
  <cols>
    <col min="1" max="1" width="4.625" style="60" customWidth="1"/>
    <col min="2" max="2" width="3.25390625" style="61" customWidth="1"/>
    <col min="3" max="3" width="9.625" style="61" customWidth="1"/>
    <col min="4" max="4" width="19.75390625" style="61" customWidth="1"/>
    <col min="5" max="6" width="7.625" style="60" customWidth="1"/>
    <col min="7" max="7" width="7.125" style="60" customWidth="1"/>
    <col min="8" max="8" width="7.75390625" style="60" customWidth="1"/>
    <col min="9" max="9" width="7.375" style="60" customWidth="1"/>
    <col min="10" max="11" width="7.125" style="60" customWidth="1"/>
    <col min="12" max="12" width="7.375" style="60" customWidth="1"/>
    <col min="13" max="13" width="7.125" style="60" customWidth="1"/>
    <col min="14" max="14" width="8.375" style="60" customWidth="1"/>
    <col min="15" max="15" width="70.00390625" style="60" customWidth="1"/>
    <col min="16" max="33" width="9.00390625" style="57" bestFit="1" customWidth="1"/>
    <col min="34" max="225" width="8.75390625" style="57" customWidth="1"/>
    <col min="226" max="238" width="9.00390625" style="57" bestFit="1" customWidth="1"/>
  </cols>
  <sheetData>
    <row r="1" spans="1:15" ht="2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s="58" customFormat="1" ht="18" customHeight="1">
      <c r="A4" s="64" t="s">
        <v>3</v>
      </c>
      <c r="B4" s="65" t="s">
        <v>4</v>
      </c>
      <c r="C4" s="64"/>
      <c r="D4" s="64"/>
      <c r="E4" s="140" t="s">
        <v>5</v>
      </c>
      <c r="F4" s="140"/>
      <c r="G4" s="140"/>
      <c r="H4" s="140"/>
      <c r="I4" s="140"/>
      <c r="J4" s="140"/>
      <c r="K4" s="140"/>
      <c r="L4" s="140"/>
      <c r="M4" s="140"/>
      <c r="N4" s="140"/>
      <c r="O4" s="66" t="s">
        <v>6</v>
      </c>
    </row>
    <row r="5" spans="1:15" s="58" customFormat="1" ht="21" customHeight="1">
      <c r="A5" s="64"/>
      <c r="B5" s="65"/>
      <c r="C5" s="67"/>
      <c r="D5" s="67"/>
      <c r="E5" s="141" t="s">
        <v>7</v>
      </c>
      <c r="F5" s="142" t="s">
        <v>8</v>
      </c>
      <c r="G5" s="142" t="s">
        <v>9</v>
      </c>
      <c r="H5" s="142" t="s">
        <v>10</v>
      </c>
      <c r="I5" s="142" t="s">
        <v>11</v>
      </c>
      <c r="J5" s="142" t="s">
        <v>12</v>
      </c>
      <c r="K5" s="142" t="s">
        <v>13</v>
      </c>
      <c r="L5" s="142" t="s">
        <v>14</v>
      </c>
      <c r="M5" s="142" t="s">
        <v>15</v>
      </c>
      <c r="N5" s="144" t="s">
        <v>16</v>
      </c>
      <c r="O5" s="119"/>
    </row>
    <row r="6" spans="1:15" s="59" customFormat="1" ht="18" customHeight="1">
      <c r="A6" s="69" t="s">
        <v>17</v>
      </c>
      <c r="B6" s="70" t="s">
        <v>18</v>
      </c>
      <c r="C6" s="71" t="s">
        <v>19</v>
      </c>
      <c r="D6" s="71"/>
      <c r="E6" s="93">
        <v>94.65192</v>
      </c>
      <c r="F6" s="93">
        <v>95.39805000000001</v>
      </c>
      <c r="G6" s="93">
        <v>100.40778</v>
      </c>
      <c r="H6" s="93">
        <v>104.13843</v>
      </c>
      <c r="I6" s="93">
        <v>102.32639999999999</v>
      </c>
      <c r="J6" s="93">
        <v>105.84387000000001</v>
      </c>
      <c r="K6" s="93">
        <v>104.5</v>
      </c>
      <c r="L6" s="93">
        <v>99.693</v>
      </c>
      <c r="M6" s="93">
        <v>106.59</v>
      </c>
      <c r="N6" s="145">
        <v>116.7265</v>
      </c>
      <c r="O6" s="121" t="s">
        <v>20</v>
      </c>
    </row>
    <row r="7" spans="1:15" s="59" customFormat="1" ht="18" customHeight="1">
      <c r="A7" s="69"/>
      <c r="B7" s="70"/>
      <c r="C7" s="71" t="s">
        <v>21</v>
      </c>
      <c r="D7" s="71" t="s">
        <v>22</v>
      </c>
      <c r="E7" s="93">
        <v>108.419472</v>
      </c>
      <c r="F7" s="93">
        <v>109.27413</v>
      </c>
      <c r="G7" s="93">
        <v>115.01254799999998</v>
      </c>
      <c r="H7" s="93">
        <v>119.285838</v>
      </c>
      <c r="I7" s="93">
        <v>117.21023999999998</v>
      </c>
      <c r="J7" s="93">
        <v>121.239342</v>
      </c>
      <c r="K7" s="93">
        <v>119.69999999999999</v>
      </c>
      <c r="L7" s="93">
        <v>114.19379999999998</v>
      </c>
      <c r="M7" s="93">
        <v>122.094</v>
      </c>
      <c r="N7" s="145">
        <v>133.70489999999998</v>
      </c>
      <c r="O7" s="123"/>
    </row>
    <row r="8" spans="1:15" s="59" customFormat="1" ht="18" customHeight="1">
      <c r="A8" s="69"/>
      <c r="B8" s="70"/>
      <c r="C8" s="71"/>
      <c r="D8" s="71" t="s">
        <v>23</v>
      </c>
      <c r="E8" s="93">
        <v>131.652216</v>
      </c>
      <c r="F8" s="93">
        <v>132.69001500000002</v>
      </c>
      <c r="G8" s="93">
        <v>139.658094</v>
      </c>
      <c r="H8" s="93">
        <v>144.847089</v>
      </c>
      <c r="I8" s="93">
        <v>142.32672</v>
      </c>
      <c r="J8" s="93">
        <v>147.219201</v>
      </c>
      <c r="K8" s="93">
        <v>145.35</v>
      </c>
      <c r="L8" s="93">
        <v>138.66389999999998</v>
      </c>
      <c r="M8" s="93">
        <v>148.257</v>
      </c>
      <c r="N8" s="145">
        <v>162.35594999999998</v>
      </c>
      <c r="O8" s="123"/>
    </row>
    <row r="9" spans="1:15" s="59" customFormat="1" ht="18" customHeight="1">
      <c r="A9" s="69"/>
      <c r="B9" s="70"/>
      <c r="C9" s="71"/>
      <c r="D9" s="71" t="s">
        <v>24</v>
      </c>
      <c r="E9" s="93">
        <v>177.25723200000002</v>
      </c>
      <c r="F9" s="93">
        <v>178.65453</v>
      </c>
      <c r="G9" s="93">
        <v>188.036388</v>
      </c>
      <c r="H9" s="93">
        <v>195.022878</v>
      </c>
      <c r="I9" s="93">
        <v>191.62944</v>
      </c>
      <c r="J9" s="93">
        <v>198.216702</v>
      </c>
      <c r="K9" s="93">
        <v>195.7</v>
      </c>
      <c r="L9" s="93">
        <v>186.69779999999997</v>
      </c>
      <c r="M9" s="93">
        <v>199.614</v>
      </c>
      <c r="N9" s="145">
        <v>218.59689999999998</v>
      </c>
      <c r="O9" s="123"/>
    </row>
    <row r="10" spans="1:15" s="59" customFormat="1" ht="18" customHeight="1">
      <c r="A10" s="69"/>
      <c r="B10" s="76" t="s">
        <v>25</v>
      </c>
      <c r="C10" s="77" t="s">
        <v>26</v>
      </c>
      <c r="D10" s="77"/>
      <c r="E10" s="93">
        <v>2388.670272</v>
      </c>
      <c r="F10" s="93">
        <v>2407.49988</v>
      </c>
      <c r="G10" s="93">
        <v>2533.927248</v>
      </c>
      <c r="H10" s="93">
        <v>2628.075288</v>
      </c>
      <c r="I10" s="93">
        <v>2582.34624</v>
      </c>
      <c r="J10" s="93">
        <v>2671.114392</v>
      </c>
      <c r="K10" s="93">
        <v>2637.2</v>
      </c>
      <c r="L10" s="93">
        <v>2515.8887999999997</v>
      </c>
      <c r="M10" s="93">
        <v>2689.944</v>
      </c>
      <c r="N10" s="145">
        <v>2945.7524</v>
      </c>
      <c r="O10" s="121" t="s">
        <v>27</v>
      </c>
    </row>
    <row r="11" spans="1:15" s="59" customFormat="1" ht="18" customHeight="1">
      <c r="A11" s="69"/>
      <c r="B11" s="76"/>
      <c r="C11" s="71" t="s">
        <v>28</v>
      </c>
      <c r="D11" s="71"/>
      <c r="E11" s="93">
        <v>2343.065256</v>
      </c>
      <c r="F11" s="93">
        <v>2361.535365</v>
      </c>
      <c r="G11" s="93">
        <v>2485.548954</v>
      </c>
      <c r="H11" s="93">
        <v>2577.899499</v>
      </c>
      <c r="I11" s="93">
        <v>2533.0435199999997</v>
      </c>
      <c r="J11" s="93">
        <v>2620.116891</v>
      </c>
      <c r="K11" s="93">
        <v>2586.85</v>
      </c>
      <c r="L11" s="93">
        <v>2467.8549</v>
      </c>
      <c r="M11" s="93">
        <v>2638.587</v>
      </c>
      <c r="N11" s="145">
        <v>2889.51145</v>
      </c>
      <c r="O11" s="124"/>
    </row>
    <row r="12" spans="1:15" s="59" customFormat="1" ht="25.5" customHeight="1">
      <c r="A12" s="69"/>
      <c r="B12" s="76"/>
      <c r="C12" s="79" t="s">
        <v>29</v>
      </c>
      <c r="D12" s="79"/>
      <c r="E12" s="93">
        <v>2534.950512</v>
      </c>
      <c r="F12" s="93">
        <v>2554.93323</v>
      </c>
      <c r="G12" s="93">
        <v>2689.102908</v>
      </c>
      <c r="H12" s="93">
        <v>2789.016498</v>
      </c>
      <c r="I12" s="93">
        <v>2740.48704</v>
      </c>
      <c r="J12" s="93">
        <v>2834.691282</v>
      </c>
      <c r="K12" s="93">
        <v>2798.7</v>
      </c>
      <c r="L12" s="93">
        <v>2669.9597999999996</v>
      </c>
      <c r="M12" s="93">
        <v>2854.674</v>
      </c>
      <c r="N12" s="145">
        <v>3126.1479</v>
      </c>
      <c r="O12" s="124"/>
    </row>
    <row r="13" spans="1:15" s="59" customFormat="1" ht="25.5" customHeight="1">
      <c r="A13" s="69"/>
      <c r="B13" s="70"/>
      <c r="C13" s="71" t="s">
        <v>30</v>
      </c>
      <c r="D13" s="71"/>
      <c r="E13" s="93">
        <v>1086.776136</v>
      </c>
      <c r="F13" s="93">
        <v>1095.343065</v>
      </c>
      <c r="G13" s="93">
        <v>1152.863874</v>
      </c>
      <c r="H13" s="93">
        <v>1195.698519</v>
      </c>
      <c r="I13" s="93">
        <v>1174.89312</v>
      </c>
      <c r="J13" s="93">
        <v>1215.280071</v>
      </c>
      <c r="K13" s="93">
        <v>1199.85</v>
      </c>
      <c r="L13" s="93">
        <v>1144.6569</v>
      </c>
      <c r="M13" s="93">
        <v>1223.847</v>
      </c>
      <c r="N13" s="145">
        <v>1340.23245</v>
      </c>
      <c r="O13" s="125" t="s">
        <v>31</v>
      </c>
    </row>
    <row r="14" spans="1:15" s="59" customFormat="1" ht="18" customHeight="1">
      <c r="A14" s="69"/>
      <c r="B14" s="81" t="s">
        <v>32</v>
      </c>
      <c r="C14" s="77" t="s">
        <v>33</v>
      </c>
      <c r="D14" s="77" t="s">
        <v>34</v>
      </c>
      <c r="E14" s="93">
        <v>1747.6186319999997</v>
      </c>
      <c r="F14" s="93">
        <v>1761.3949049999999</v>
      </c>
      <c r="G14" s="93">
        <v>1853.8927379999998</v>
      </c>
      <c r="H14" s="93">
        <v>1922.7741029999997</v>
      </c>
      <c r="I14" s="93">
        <v>1889.3174399999998</v>
      </c>
      <c r="J14" s="93">
        <v>1954.2627269999998</v>
      </c>
      <c r="K14" s="93">
        <v>1929.4499999999998</v>
      </c>
      <c r="L14" s="93">
        <v>1840.6952999999999</v>
      </c>
      <c r="M14" s="93">
        <v>1968.0389999999998</v>
      </c>
      <c r="N14" s="145">
        <v>2155.1956499999997</v>
      </c>
      <c r="O14" s="126" t="s">
        <v>35</v>
      </c>
    </row>
    <row r="15" spans="1:15" s="59" customFormat="1" ht="18" customHeight="1">
      <c r="A15" s="69"/>
      <c r="B15" s="81"/>
      <c r="C15" s="71"/>
      <c r="D15" s="71" t="s">
        <v>36</v>
      </c>
      <c r="E15" s="93">
        <v>1970.4808800000003</v>
      </c>
      <c r="F15" s="93">
        <v>1986.0139500000002</v>
      </c>
      <c r="G15" s="93">
        <v>2090.30742</v>
      </c>
      <c r="H15" s="93">
        <v>2167.9727700000003</v>
      </c>
      <c r="I15" s="93">
        <v>2130.2496</v>
      </c>
      <c r="J15" s="93">
        <v>2203.4769300000003</v>
      </c>
      <c r="K15" s="93">
        <v>2175.5</v>
      </c>
      <c r="L15" s="93">
        <v>2075.427</v>
      </c>
      <c r="M15" s="93">
        <v>2219.01</v>
      </c>
      <c r="N15" s="145">
        <v>2430.0335</v>
      </c>
      <c r="O15" s="127"/>
    </row>
    <row r="16" spans="1:15" s="59" customFormat="1" ht="18" customHeight="1">
      <c r="A16" s="69"/>
      <c r="B16" s="81"/>
      <c r="C16" s="71" t="s">
        <v>37</v>
      </c>
      <c r="D16" s="71"/>
      <c r="E16" s="93">
        <v>1903.3640640000003</v>
      </c>
      <c r="F16" s="93">
        <v>1918.3680600000002</v>
      </c>
      <c r="G16" s="93">
        <v>2019.1091760000002</v>
      </c>
      <c r="H16" s="93">
        <v>2094.1291560000004</v>
      </c>
      <c r="I16" s="93">
        <v>2057.69088</v>
      </c>
      <c r="J16" s="93">
        <v>2128.4240040000004</v>
      </c>
      <c r="K16" s="93">
        <v>2101.4</v>
      </c>
      <c r="L16" s="93">
        <v>2004.7356</v>
      </c>
      <c r="M16" s="93">
        <v>2143.4280000000003</v>
      </c>
      <c r="N16" s="145">
        <v>2347.2638</v>
      </c>
      <c r="O16" s="127"/>
    </row>
    <row r="17" spans="1:15" s="59" customFormat="1" ht="18" customHeight="1">
      <c r="A17" s="69"/>
      <c r="B17" s="81"/>
      <c r="C17" s="71" t="s">
        <v>38</v>
      </c>
      <c r="D17" s="71"/>
      <c r="E17" s="93">
        <v>1700.292672</v>
      </c>
      <c r="F17" s="93">
        <v>1713.69588</v>
      </c>
      <c r="G17" s="93">
        <v>1803.6888479999998</v>
      </c>
      <c r="H17" s="93">
        <v>1870.704888</v>
      </c>
      <c r="I17" s="93">
        <v>1838.1542399999998</v>
      </c>
      <c r="J17" s="93">
        <v>1901.340792</v>
      </c>
      <c r="K17" s="93">
        <v>1877.1999999999998</v>
      </c>
      <c r="L17" s="93">
        <v>1790.8487999999998</v>
      </c>
      <c r="M17" s="93">
        <v>1914.744</v>
      </c>
      <c r="N17" s="145">
        <v>2096.8324</v>
      </c>
      <c r="O17" s="127"/>
    </row>
    <row r="18" spans="1:15" s="59" customFormat="1" ht="18" customHeight="1">
      <c r="A18" s="69"/>
      <c r="B18" s="81"/>
      <c r="C18" s="71" t="s">
        <v>39</v>
      </c>
      <c r="D18" s="71" t="s">
        <v>40</v>
      </c>
      <c r="E18" s="93">
        <v>1419.7788</v>
      </c>
      <c r="F18" s="93">
        <v>1430.9707500000002</v>
      </c>
      <c r="G18" s="93">
        <v>1506.1167</v>
      </c>
      <c r="H18" s="93">
        <v>1562.07645</v>
      </c>
      <c r="I18" s="93">
        <v>1534.8960000000002</v>
      </c>
      <c r="J18" s="93">
        <v>1587.6580500000002</v>
      </c>
      <c r="K18" s="93">
        <v>1567.5</v>
      </c>
      <c r="L18" s="93">
        <v>1495.395</v>
      </c>
      <c r="M18" s="93">
        <v>1598.85</v>
      </c>
      <c r="N18" s="145">
        <v>1750.8975</v>
      </c>
      <c r="O18" s="127"/>
    </row>
    <row r="19" spans="1:15" s="59" customFormat="1" ht="18" customHeight="1">
      <c r="A19" s="69"/>
      <c r="B19" s="81"/>
      <c r="C19" s="71"/>
      <c r="D19" s="71" t="s">
        <v>41</v>
      </c>
      <c r="E19" s="118">
        <v>1459.68749136</v>
      </c>
      <c r="F19" s="118">
        <v>1471.1940369000001</v>
      </c>
      <c r="G19" s="118">
        <v>1548.4522712399998</v>
      </c>
      <c r="H19" s="118">
        <v>1605.98499894</v>
      </c>
      <c r="I19" s="118">
        <v>1578.0405312</v>
      </c>
      <c r="J19" s="118">
        <v>1632.28567446</v>
      </c>
      <c r="K19" s="118">
        <v>1611.561</v>
      </c>
      <c r="L19" s="93">
        <v>1537.4291939999998</v>
      </c>
      <c r="M19" s="93">
        <v>1643.79222</v>
      </c>
      <c r="N19" s="145">
        <v>1800.113637</v>
      </c>
      <c r="O19" s="127"/>
    </row>
    <row r="20" spans="1:15" s="59" customFormat="1" ht="18" customHeight="1">
      <c r="A20" s="69"/>
      <c r="B20" s="81"/>
      <c r="C20" s="71"/>
      <c r="D20" s="71" t="s">
        <v>42</v>
      </c>
      <c r="E20" s="118">
        <v>1504.37180232</v>
      </c>
      <c r="F20" s="118">
        <v>1516.23058905</v>
      </c>
      <c r="G20" s="118">
        <v>1595.8538713799999</v>
      </c>
      <c r="H20" s="118">
        <v>1655.14780503</v>
      </c>
      <c r="I20" s="118">
        <v>1626.3478943999999</v>
      </c>
      <c r="J20" s="118">
        <v>1682.25360327</v>
      </c>
      <c r="K20" s="118">
        <v>1660.8944999999999</v>
      </c>
      <c r="L20" s="93">
        <v>1584.4933529999998</v>
      </c>
      <c r="M20" s="93">
        <v>1694.11239</v>
      </c>
      <c r="N20" s="145">
        <v>1855.2191564999998</v>
      </c>
      <c r="O20" s="127"/>
    </row>
    <row r="21" spans="1:15" s="59" customFormat="1" ht="18" customHeight="1">
      <c r="A21" s="69"/>
      <c r="B21" s="81"/>
      <c r="C21" s="71"/>
      <c r="D21" s="71" t="s">
        <v>43</v>
      </c>
      <c r="E21" s="118">
        <v>1530.7796879999999</v>
      </c>
      <c r="F21" s="118">
        <v>1542.8466449999999</v>
      </c>
      <c r="G21" s="118">
        <v>1623.8676419999997</v>
      </c>
      <c r="H21" s="118">
        <v>1684.202427</v>
      </c>
      <c r="I21" s="118">
        <v>1654.8969599999998</v>
      </c>
      <c r="J21" s="118">
        <v>1711.7840429999999</v>
      </c>
      <c r="K21" s="118">
        <v>1690.05</v>
      </c>
      <c r="L21" s="93">
        <v>1612.3076999999998</v>
      </c>
      <c r="M21" s="93">
        <v>1723.8509999999999</v>
      </c>
      <c r="N21" s="145">
        <v>1887.78585</v>
      </c>
      <c r="O21" s="127"/>
    </row>
    <row r="22" spans="1:15" s="59" customFormat="1" ht="18" customHeight="1">
      <c r="A22" s="69"/>
      <c r="B22" s="81"/>
      <c r="C22" s="71"/>
      <c r="D22" s="92" t="s">
        <v>44</v>
      </c>
      <c r="E22" s="118">
        <v>1640.98894176</v>
      </c>
      <c r="F22" s="118">
        <v>1653.9246653999999</v>
      </c>
      <c r="G22" s="118">
        <v>1740.7788098399997</v>
      </c>
      <c r="H22" s="118">
        <v>1805.4574280399997</v>
      </c>
      <c r="I22" s="118">
        <v>1774.0420991999997</v>
      </c>
      <c r="J22" s="118">
        <v>1835.0247963599998</v>
      </c>
      <c r="K22" s="118">
        <v>1811.7259999999999</v>
      </c>
      <c r="L22" s="93">
        <v>1728.3866039999998</v>
      </c>
      <c r="M22" s="93">
        <v>1847.9605199999999</v>
      </c>
      <c r="N22" s="145">
        <v>2023.6979419999998</v>
      </c>
      <c r="O22" s="127"/>
    </row>
    <row r="23" spans="1:15" s="59" customFormat="1" ht="18" customHeight="1">
      <c r="A23" s="69"/>
      <c r="B23" s="81"/>
      <c r="C23" s="71"/>
      <c r="D23" s="92" t="s">
        <v>45</v>
      </c>
      <c r="E23" s="118">
        <v>1794.08412</v>
      </c>
      <c r="F23" s="118">
        <v>1808.2266750000001</v>
      </c>
      <c r="G23" s="118">
        <v>1903.18383</v>
      </c>
      <c r="H23" s="118">
        <v>1973.896605</v>
      </c>
      <c r="I23" s="118">
        <v>1939.5503999999999</v>
      </c>
      <c r="J23" s="118">
        <v>2006.222445</v>
      </c>
      <c r="K23" s="118">
        <v>1980.75</v>
      </c>
      <c r="L23" s="93">
        <v>1889.6354999999999</v>
      </c>
      <c r="M23" s="93">
        <v>2020.365</v>
      </c>
      <c r="N23" s="145">
        <v>2212.49775</v>
      </c>
      <c r="O23" s="127"/>
    </row>
    <row r="24" spans="1:15" s="59" customFormat="1" ht="18" customHeight="1">
      <c r="A24" s="69"/>
      <c r="B24" s="81"/>
      <c r="C24" s="71" t="s">
        <v>46</v>
      </c>
      <c r="D24" s="71" t="s">
        <v>40</v>
      </c>
      <c r="E24" s="118">
        <v>1799.246952</v>
      </c>
      <c r="F24" s="118">
        <v>1813.430205</v>
      </c>
      <c r="G24" s="118">
        <v>1908.6606179999997</v>
      </c>
      <c r="H24" s="118">
        <v>1979.5768829999997</v>
      </c>
      <c r="I24" s="118">
        <v>1945.1318399999998</v>
      </c>
      <c r="J24" s="118">
        <v>2011.995747</v>
      </c>
      <c r="K24" s="118">
        <v>1986.4499999999998</v>
      </c>
      <c r="L24" s="93">
        <v>1895.0732999999998</v>
      </c>
      <c r="M24" s="93">
        <v>2026.1789999999999</v>
      </c>
      <c r="N24" s="145">
        <v>2218.86465</v>
      </c>
      <c r="O24" s="121" t="s">
        <v>47</v>
      </c>
    </row>
    <row r="25" spans="1:15" s="59" customFormat="1" ht="18" customHeight="1">
      <c r="A25" s="69"/>
      <c r="B25" s="81"/>
      <c r="C25" s="71"/>
      <c r="D25" s="71" t="s">
        <v>48</v>
      </c>
      <c r="E25" s="118">
        <v>1537.6204404</v>
      </c>
      <c r="F25" s="118">
        <v>1549.7413222500002</v>
      </c>
      <c r="G25" s="118">
        <v>1631.1243861</v>
      </c>
      <c r="H25" s="118">
        <v>1691.72879535</v>
      </c>
      <c r="I25" s="118">
        <v>1662.292368</v>
      </c>
      <c r="J25" s="118">
        <v>1719.4336681500001</v>
      </c>
      <c r="K25" s="118">
        <v>1697.6025</v>
      </c>
      <c r="L25" s="93">
        <v>1619.512785</v>
      </c>
      <c r="M25" s="93">
        <v>1731.55455</v>
      </c>
      <c r="N25" s="145">
        <v>1896.2219925</v>
      </c>
      <c r="O25" s="123"/>
    </row>
    <row r="26" spans="1:15" s="59" customFormat="1" ht="18" customHeight="1">
      <c r="A26" s="69"/>
      <c r="B26" s="81"/>
      <c r="C26" s="71"/>
      <c r="D26" s="71" t="s">
        <v>49</v>
      </c>
      <c r="E26" s="118">
        <v>1599.7465188</v>
      </c>
      <c r="F26" s="118">
        <v>1612.35713325</v>
      </c>
      <c r="G26" s="118">
        <v>1697.0284017</v>
      </c>
      <c r="H26" s="118">
        <v>1760.0814739500001</v>
      </c>
      <c r="I26" s="118">
        <v>1729.455696</v>
      </c>
      <c r="J26" s="118">
        <v>1788.9057355500001</v>
      </c>
      <c r="K26" s="118">
        <v>1766.1925</v>
      </c>
      <c r="L26" s="93">
        <v>1684.947645</v>
      </c>
      <c r="M26" s="93">
        <v>1801.51635</v>
      </c>
      <c r="N26" s="145">
        <v>1972.8370225</v>
      </c>
      <c r="O26" s="123"/>
    </row>
    <row r="27" spans="1:15" s="59" customFormat="1" ht="18" customHeight="1">
      <c r="A27" s="69"/>
      <c r="B27" s="81"/>
      <c r="C27" s="71"/>
      <c r="D27" s="92" t="s">
        <v>50</v>
      </c>
      <c r="E27" s="118">
        <v>1644.3619919999999</v>
      </c>
      <c r="F27" s="118">
        <v>1657.3243049999999</v>
      </c>
      <c r="G27" s="118">
        <v>1744.3569779999998</v>
      </c>
      <c r="H27" s="118">
        <v>1809.1685429999998</v>
      </c>
      <c r="I27" s="118">
        <v>1777.6886399999996</v>
      </c>
      <c r="J27" s="118">
        <v>1838.7966869999998</v>
      </c>
      <c r="K27" s="118">
        <v>1815.4499999999998</v>
      </c>
      <c r="L27" s="93">
        <v>1731.9392999999998</v>
      </c>
      <c r="M27" s="93">
        <v>1851.7589999999998</v>
      </c>
      <c r="N27" s="145">
        <v>2027.8576499999997</v>
      </c>
      <c r="O27" s="123"/>
    </row>
    <row r="28" spans="1:15" s="59" customFormat="1" ht="18" customHeight="1">
      <c r="A28" s="69"/>
      <c r="B28" s="81"/>
      <c r="C28" s="71"/>
      <c r="D28" s="92" t="s">
        <v>45</v>
      </c>
      <c r="E28" s="118">
        <v>1797.526008</v>
      </c>
      <c r="F28" s="118">
        <v>1811.6956950000001</v>
      </c>
      <c r="G28" s="118">
        <v>1906.835022</v>
      </c>
      <c r="H28" s="118">
        <v>1977.6834569999999</v>
      </c>
      <c r="I28" s="118">
        <v>1943.27136</v>
      </c>
      <c r="J28" s="118">
        <v>2010.071313</v>
      </c>
      <c r="K28" s="118">
        <v>1984.55</v>
      </c>
      <c r="L28" s="93">
        <v>1893.2606999999998</v>
      </c>
      <c r="M28" s="93">
        <v>2024.241</v>
      </c>
      <c r="N28" s="145">
        <v>2216.74235</v>
      </c>
      <c r="O28" s="123"/>
    </row>
    <row r="29" spans="1:15" s="59" customFormat="1" ht="99.75" customHeight="1">
      <c r="A29" s="69"/>
      <c r="B29" s="76" t="s">
        <v>51</v>
      </c>
      <c r="C29" s="98" t="s">
        <v>52</v>
      </c>
      <c r="D29" s="98"/>
      <c r="E29" s="93">
        <v>724.6080000000001</v>
      </c>
      <c r="F29" s="93">
        <v>730.32</v>
      </c>
      <c r="G29" s="93">
        <v>768.6719999999999</v>
      </c>
      <c r="H29" s="93">
        <v>797.232</v>
      </c>
      <c r="I29" s="93">
        <v>783.36</v>
      </c>
      <c r="J29" s="93">
        <v>810.288</v>
      </c>
      <c r="K29" s="146">
        <v>800</v>
      </c>
      <c r="L29" s="93">
        <v>763.2</v>
      </c>
      <c r="M29" s="93">
        <v>816</v>
      </c>
      <c r="N29" s="145">
        <v>893.6</v>
      </c>
      <c r="O29" s="147" t="s">
        <v>53</v>
      </c>
    </row>
    <row r="30" spans="1:15" s="59" customFormat="1" ht="18" customHeight="1">
      <c r="A30" s="69"/>
      <c r="B30" s="76"/>
      <c r="C30" s="79" t="s">
        <v>54</v>
      </c>
      <c r="D30" s="71" t="s">
        <v>55</v>
      </c>
      <c r="E30" s="93">
        <v>432.81741600000004</v>
      </c>
      <c r="F30" s="93">
        <v>436.22926500000005</v>
      </c>
      <c r="G30" s="93">
        <v>459.13739400000003</v>
      </c>
      <c r="H30" s="93">
        <v>476.196639</v>
      </c>
      <c r="I30" s="93">
        <v>467.91072</v>
      </c>
      <c r="J30" s="93">
        <v>483.995151</v>
      </c>
      <c r="K30" s="93">
        <v>477.85</v>
      </c>
      <c r="L30" s="93">
        <v>455.8689</v>
      </c>
      <c r="M30" s="93">
        <v>487.40700000000004</v>
      </c>
      <c r="N30" s="145">
        <v>533.75845</v>
      </c>
      <c r="O30" s="123" t="s">
        <v>56</v>
      </c>
    </row>
    <row r="31" spans="1:15" s="59" customFormat="1" ht="18" customHeight="1">
      <c r="A31" s="69"/>
      <c r="B31" s="96"/>
      <c r="C31" s="94"/>
      <c r="D31" s="79" t="s">
        <v>57</v>
      </c>
      <c r="E31" s="93">
        <v>740.0059200000001</v>
      </c>
      <c r="F31" s="93">
        <v>745.8393000000001</v>
      </c>
      <c r="G31" s="93">
        <v>785.00628</v>
      </c>
      <c r="H31" s="93">
        <v>814.17318</v>
      </c>
      <c r="I31" s="93">
        <v>800.0064</v>
      </c>
      <c r="J31" s="93">
        <v>827.50662</v>
      </c>
      <c r="K31" s="93">
        <v>817</v>
      </c>
      <c r="L31" s="93">
        <v>779.418</v>
      </c>
      <c r="M31" s="93">
        <v>833.34</v>
      </c>
      <c r="N31" s="145">
        <v>912.5889999999999</v>
      </c>
      <c r="O31" s="133"/>
    </row>
    <row r="32" spans="1:15" s="59" customFormat="1" ht="27.75" customHeight="1">
      <c r="A32" s="97"/>
      <c r="B32" s="98" t="s">
        <v>58</v>
      </c>
      <c r="C32" s="98"/>
      <c r="D32" s="98"/>
      <c r="E32" s="93">
        <v>3872.1240000000003</v>
      </c>
      <c r="F32" s="93">
        <v>3902.6475</v>
      </c>
      <c r="G32" s="93">
        <v>4107.590999999999</v>
      </c>
      <c r="H32" s="93">
        <v>4260.2085</v>
      </c>
      <c r="I32" s="93">
        <v>4186.08</v>
      </c>
      <c r="J32" s="93">
        <v>4329.9765</v>
      </c>
      <c r="K32" s="93">
        <v>4275</v>
      </c>
      <c r="L32" s="93">
        <v>4078.35</v>
      </c>
      <c r="M32" s="93">
        <v>4360.5</v>
      </c>
      <c r="N32" s="145">
        <v>4775.175</v>
      </c>
      <c r="O32" s="123" t="s">
        <v>59</v>
      </c>
    </row>
    <row r="33" spans="1:15" s="59" customFormat="1" ht="18.75" customHeight="1">
      <c r="A33" s="69" t="s">
        <v>60</v>
      </c>
      <c r="B33" s="100" t="s">
        <v>61</v>
      </c>
      <c r="C33" s="101" t="s">
        <v>62</v>
      </c>
      <c r="D33" s="103" t="s">
        <v>63</v>
      </c>
      <c r="E33" s="93">
        <v>1480.0118400000001</v>
      </c>
      <c r="F33" s="93">
        <v>1491.6786000000002</v>
      </c>
      <c r="G33" s="93">
        <v>1570.01256</v>
      </c>
      <c r="H33" s="93">
        <v>1628.34636</v>
      </c>
      <c r="I33" s="93">
        <v>1600.0128</v>
      </c>
      <c r="J33" s="93">
        <v>1655.01324</v>
      </c>
      <c r="K33" s="93">
        <v>1634</v>
      </c>
      <c r="L33" s="93">
        <v>1558.836</v>
      </c>
      <c r="M33" s="93">
        <v>1666.68</v>
      </c>
      <c r="N33" s="145">
        <v>1825.1779999999999</v>
      </c>
      <c r="O33" s="126" t="s">
        <v>64</v>
      </c>
    </row>
    <row r="34" spans="1:15" s="59" customFormat="1" ht="18.75" customHeight="1">
      <c r="A34" s="69"/>
      <c r="B34" s="100"/>
      <c r="C34" s="103"/>
      <c r="D34" s="103" t="s">
        <v>65</v>
      </c>
      <c r="E34" s="93">
        <v>1112.5902959999999</v>
      </c>
      <c r="F34" s="93">
        <v>1121.360715</v>
      </c>
      <c r="G34" s="93">
        <v>1180.2478139999998</v>
      </c>
      <c r="H34" s="93">
        <v>1224.0999089999998</v>
      </c>
      <c r="I34" s="93">
        <v>1202.8003199999998</v>
      </c>
      <c r="J34" s="93">
        <v>1244.146581</v>
      </c>
      <c r="K34" s="93">
        <v>1228.35</v>
      </c>
      <c r="L34" s="93">
        <v>1171.8458999999998</v>
      </c>
      <c r="M34" s="93">
        <v>1252.917</v>
      </c>
      <c r="N34" s="145">
        <v>1372.06695</v>
      </c>
      <c r="O34" s="127"/>
    </row>
    <row r="35" spans="1:15" s="59" customFormat="1" ht="18.75" customHeight="1">
      <c r="A35" s="69"/>
      <c r="B35" s="70"/>
      <c r="C35" s="104" t="s">
        <v>66</v>
      </c>
      <c r="D35" s="104"/>
      <c r="E35" s="93">
        <v>332.142192</v>
      </c>
      <c r="F35" s="93">
        <v>334.76043</v>
      </c>
      <c r="G35" s="93">
        <v>352.34002799999996</v>
      </c>
      <c r="H35" s="93">
        <v>365.431218</v>
      </c>
      <c r="I35" s="93">
        <v>359.07264</v>
      </c>
      <c r="J35" s="93">
        <v>371.415762</v>
      </c>
      <c r="K35" s="93">
        <v>366.7</v>
      </c>
      <c r="L35" s="93">
        <v>349.8318</v>
      </c>
      <c r="M35" s="93">
        <v>374.034</v>
      </c>
      <c r="N35" s="145">
        <v>409.6039</v>
      </c>
      <c r="O35" s="127"/>
    </row>
    <row r="36" spans="1:15" s="59" customFormat="1" ht="18.75" customHeight="1">
      <c r="A36" s="69"/>
      <c r="B36" s="70"/>
      <c r="C36" s="92" t="s">
        <v>67</v>
      </c>
      <c r="D36" s="92"/>
      <c r="E36" s="93">
        <v>1376.7552</v>
      </c>
      <c r="F36" s="93">
        <v>1387.6080000000002</v>
      </c>
      <c r="G36" s="93">
        <v>1460.4768</v>
      </c>
      <c r="H36" s="93">
        <v>1514.7408</v>
      </c>
      <c r="I36" s="93">
        <v>1488.384</v>
      </c>
      <c r="J36" s="93">
        <v>1539.5472</v>
      </c>
      <c r="K36" s="93">
        <v>1520</v>
      </c>
      <c r="L36" s="93">
        <v>1450.08</v>
      </c>
      <c r="M36" s="93">
        <v>1550.4</v>
      </c>
      <c r="N36" s="145">
        <v>1697.84</v>
      </c>
      <c r="O36" s="130"/>
    </row>
    <row r="37" spans="1:15" s="59" customFormat="1" ht="57" customHeight="1">
      <c r="A37" s="69"/>
      <c r="B37" s="70"/>
      <c r="C37" s="92" t="s">
        <v>68</v>
      </c>
      <c r="D37" s="92"/>
      <c r="E37" s="93">
        <v>81.5184</v>
      </c>
      <c r="F37" s="93">
        <v>82.161</v>
      </c>
      <c r="G37" s="93">
        <v>86.47559999999999</v>
      </c>
      <c r="H37" s="93">
        <v>89.6886</v>
      </c>
      <c r="I37" s="93">
        <v>88.128</v>
      </c>
      <c r="J37" s="93">
        <v>91.1574</v>
      </c>
      <c r="K37" s="118">
        <v>90</v>
      </c>
      <c r="L37" s="93">
        <v>85.86</v>
      </c>
      <c r="M37" s="93">
        <v>91.8</v>
      </c>
      <c r="N37" s="145">
        <v>100.53</v>
      </c>
      <c r="O37" s="136" t="s">
        <v>69</v>
      </c>
    </row>
    <row r="38" spans="1:15" s="59" customFormat="1" ht="19.5" customHeight="1">
      <c r="A38" s="69"/>
      <c r="B38" s="82" t="s">
        <v>70</v>
      </c>
      <c r="C38" s="98" t="s">
        <v>71</v>
      </c>
      <c r="D38" s="71" t="s">
        <v>72</v>
      </c>
      <c r="E38" s="93">
        <v>522.306504</v>
      </c>
      <c r="F38" s="93">
        <v>526.423785</v>
      </c>
      <c r="G38" s="93">
        <v>554.0683859999999</v>
      </c>
      <c r="H38" s="93">
        <v>574.6547909999999</v>
      </c>
      <c r="I38" s="93">
        <v>564.65568</v>
      </c>
      <c r="J38" s="93">
        <v>584.065719</v>
      </c>
      <c r="K38" s="93">
        <v>576.65</v>
      </c>
      <c r="L38" s="93">
        <v>550.1241</v>
      </c>
      <c r="M38" s="93">
        <v>588.183</v>
      </c>
      <c r="N38" s="145">
        <v>644.1180499999999</v>
      </c>
      <c r="O38" s="137" t="s">
        <v>73</v>
      </c>
    </row>
    <row r="39" spans="1:15" s="59" customFormat="1" ht="19.5" customHeight="1">
      <c r="A39" s="69"/>
      <c r="B39" s="82"/>
      <c r="C39" s="71"/>
      <c r="D39" s="71" t="s">
        <v>74</v>
      </c>
      <c r="E39" s="93">
        <v>1645.2224640000002</v>
      </c>
      <c r="F39" s="93">
        <v>1658.19156</v>
      </c>
      <c r="G39" s="93">
        <v>1745.2697759999999</v>
      </c>
      <c r="H39" s="93">
        <v>1810.115256</v>
      </c>
      <c r="I39" s="93">
        <v>1778.61888</v>
      </c>
      <c r="J39" s="93">
        <v>1839.758904</v>
      </c>
      <c r="K39" s="93">
        <v>1816.4</v>
      </c>
      <c r="L39" s="93">
        <v>1732.8456</v>
      </c>
      <c r="M39" s="93">
        <v>1852.728</v>
      </c>
      <c r="N39" s="145">
        <v>2028.9188000000001</v>
      </c>
      <c r="O39" s="137"/>
    </row>
    <row r="40" spans="1:15" s="59" customFormat="1" ht="24.75" customHeight="1">
      <c r="A40" s="69"/>
      <c r="B40" s="82"/>
      <c r="C40" s="143" t="s">
        <v>75</v>
      </c>
      <c r="D40" s="143"/>
      <c r="E40" s="93">
        <v>18.930384</v>
      </c>
      <c r="F40" s="93">
        <v>19.07961</v>
      </c>
      <c r="G40" s="93">
        <v>20.081555999999996</v>
      </c>
      <c r="H40" s="93">
        <v>20.827685999999996</v>
      </c>
      <c r="I40" s="93">
        <v>20.465279999999996</v>
      </c>
      <c r="J40" s="93">
        <v>21.168774</v>
      </c>
      <c r="K40" s="93">
        <v>20.9</v>
      </c>
      <c r="L40" s="93">
        <v>19.938599999999997</v>
      </c>
      <c r="M40" s="93">
        <v>21.317999999999998</v>
      </c>
      <c r="N40" s="93">
        <v>23.345299999999998</v>
      </c>
      <c r="O40" s="137" t="s">
        <v>76</v>
      </c>
    </row>
    <row r="43" spans="5:14" ht="20.25"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</sheetData>
  <sheetProtection/>
  <mergeCells count="42">
    <mergeCell ref="A1:O1"/>
    <mergeCell ref="A2:O2"/>
    <mergeCell ref="A3:O3"/>
    <mergeCell ref="E4:N4"/>
    <mergeCell ref="C6:D6"/>
    <mergeCell ref="C10:D10"/>
    <mergeCell ref="C11:D11"/>
    <mergeCell ref="C12:D12"/>
    <mergeCell ref="C13:D13"/>
    <mergeCell ref="C16:D16"/>
    <mergeCell ref="C17:D17"/>
    <mergeCell ref="C29:D29"/>
    <mergeCell ref="B32:D32"/>
    <mergeCell ref="C35:D35"/>
    <mergeCell ref="C36:D36"/>
    <mergeCell ref="C37:D37"/>
    <mergeCell ref="C40:D40"/>
    <mergeCell ref="A4:A5"/>
    <mergeCell ref="A6:A32"/>
    <mergeCell ref="A33:A40"/>
    <mergeCell ref="B6:B9"/>
    <mergeCell ref="B10:B13"/>
    <mergeCell ref="B14:B28"/>
    <mergeCell ref="B29:B31"/>
    <mergeCell ref="B33:B37"/>
    <mergeCell ref="B38:B40"/>
    <mergeCell ref="C7:C9"/>
    <mergeCell ref="C14:C15"/>
    <mergeCell ref="C18:C23"/>
    <mergeCell ref="C24:C28"/>
    <mergeCell ref="C30:C31"/>
    <mergeCell ref="C33:C34"/>
    <mergeCell ref="C38:C39"/>
    <mergeCell ref="O4:O5"/>
    <mergeCell ref="O6:O9"/>
    <mergeCell ref="O10:O12"/>
    <mergeCell ref="O14:O23"/>
    <mergeCell ref="O24:O28"/>
    <mergeCell ref="O30:O31"/>
    <mergeCell ref="O33:O36"/>
    <mergeCell ref="O38:O39"/>
    <mergeCell ref="B4:D5"/>
  </mergeCells>
  <printOptions horizontalCentered="1"/>
  <pageMargins left="0.16" right="0.11999999999999998" top="0.28" bottom="0.2" header="0.08" footer="0.11999999999999998"/>
  <pageSetup fitToHeight="1" fitToWidth="1" horizontalDpi="600" verticalDpi="600" orientation="landscape" paperSize="8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1"/>
  <sheetViews>
    <sheetView zoomScaleSheetLayoutView="100" workbookViewId="0" topLeftCell="A1">
      <selection activeCell="AB4" sqref="AB4:AB38"/>
    </sheetView>
  </sheetViews>
  <sheetFormatPr defaultColWidth="8.75390625" defaultRowHeight="14.25"/>
  <cols>
    <col min="1" max="1" width="3.875" style="60" customWidth="1"/>
    <col min="2" max="2" width="3.50390625" style="61" customWidth="1"/>
    <col min="3" max="3" width="6.25390625" style="61" customWidth="1"/>
    <col min="4" max="4" width="14.25390625" style="61" customWidth="1"/>
    <col min="5" max="5" width="5.75390625" style="60" customWidth="1"/>
    <col min="6" max="6" width="2.25390625" style="60" customWidth="1"/>
    <col min="7" max="8" width="5.75390625" style="60" customWidth="1"/>
    <col min="9" max="9" width="2.25390625" style="60" customWidth="1"/>
    <col min="10" max="11" width="5.75390625" style="60" customWidth="1"/>
    <col min="12" max="12" width="2.25390625" style="60" customWidth="1"/>
    <col min="13" max="14" width="5.75390625" style="60" customWidth="1"/>
    <col min="15" max="15" width="2.25390625" style="60" customWidth="1"/>
    <col min="16" max="17" width="5.75390625" style="60" customWidth="1"/>
    <col min="18" max="18" width="2.25390625" style="60" customWidth="1"/>
    <col min="19" max="20" width="5.75390625" style="60" customWidth="1"/>
    <col min="21" max="21" width="2.25390625" style="60" customWidth="1"/>
    <col min="22" max="23" width="5.75390625" style="60" customWidth="1"/>
    <col min="24" max="24" width="2.25390625" style="60" customWidth="1"/>
    <col min="25" max="25" width="5.75390625" style="60" customWidth="1"/>
    <col min="26" max="26" width="53.50390625" style="60" customWidth="1"/>
    <col min="27" max="27" width="11.125" style="60" bestFit="1" customWidth="1"/>
    <col min="28" max="28" width="9.00390625" style="60" customWidth="1"/>
    <col min="29" max="29" width="9.25390625" style="60" bestFit="1" customWidth="1"/>
    <col min="30" max="32" width="9.00390625" style="60" bestFit="1" customWidth="1"/>
    <col min="33" max="224" width="8.75390625" style="60" customWidth="1"/>
    <col min="225" max="239" width="9.00390625" style="60" bestFit="1" customWidth="1"/>
  </cols>
  <sheetData>
    <row r="1" spans="1:246" s="57" customFormat="1" ht="30" customHeight="1">
      <c r="A1" s="62" t="s">
        <v>77</v>
      </c>
      <c r="B1" s="62"/>
      <c r="C1" s="63" t="s">
        <v>78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IF1"/>
      <c r="IG1"/>
      <c r="IH1"/>
      <c r="II1"/>
      <c r="IJ1"/>
      <c r="IK1"/>
      <c r="IL1"/>
    </row>
    <row r="2" spans="1:26" s="58" customFormat="1" ht="15.75" customHeight="1">
      <c r="A2" s="64" t="s">
        <v>3</v>
      </c>
      <c r="B2" s="65" t="s">
        <v>79</v>
      </c>
      <c r="C2" s="64"/>
      <c r="D2" s="64"/>
      <c r="E2" s="66" t="s">
        <v>5</v>
      </c>
      <c r="F2" s="66"/>
      <c r="G2" s="66"/>
      <c r="H2" s="66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6" t="s">
        <v>6</v>
      </c>
    </row>
    <row r="3" spans="1:26" s="58" customFormat="1" ht="16.5" customHeight="1">
      <c r="A3" s="64"/>
      <c r="B3" s="65"/>
      <c r="C3" s="67"/>
      <c r="D3" s="68"/>
      <c r="E3" s="67">
        <v>2008</v>
      </c>
      <c r="F3" s="67"/>
      <c r="G3" s="67"/>
      <c r="H3" s="64">
        <v>2009</v>
      </c>
      <c r="I3" s="64"/>
      <c r="J3" s="64"/>
      <c r="K3" s="64">
        <v>2010</v>
      </c>
      <c r="L3" s="64"/>
      <c r="M3" s="64"/>
      <c r="N3" s="64">
        <v>2011</v>
      </c>
      <c r="O3" s="64"/>
      <c r="P3" s="64"/>
      <c r="Q3" s="64">
        <v>2012</v>
      </c>
      <c r="R3" s="64"/>
      <c r="S3" s="64"/>
      <c r="T3" s="64">
        <v>2013</v>
      </c>
      <c r="U3" s="64"/>
      <c r="V3" s="64"/>
      <c r="W3" s="64">
        <v>2014</v>
      </c>
      <c r="X3" s="64"/>
      <c r="Y3" s="64"/>
      <c r="Z3" s="119"/>
    </row>
    <row r="4" spans="1:28" s="59" customFormat="1" ht="16.5" customHeight="1">
      <c r="A4" s="69" t="s">
        <v>17</v>
      </c>
      <c r="B4" s="70" t="s">
        <v>18</v>
      </c>
      <c r="C4" s="71" t="s">
        <v>19</v>
      </c>
      <c r="D4" s="72"/>
      <c r="E4" s="73">
        <f aca="true" t="shared" si="0" ref="E4:E26">G4*0.9</f>
        <v>87.912</v>
      </c>
      <c r="F4" s="74" t="s">
        <v>80</v>
      </c>
      <c r="G4" s="75">
        <f>Y4*0.888</f>
        <v>97.68</v>
      </c>
      <c r="H4" s="73">
        <f aca="true" t="shared" si="1" ref="H4:H26">J4*0.9</f>
        <v>88.605</v>
      </c>
      <c r="I4" s="74" t="s">
        <v>80</v>
      </c>
      <c r="J4" s="110">
        <f>Y4*0.895</f>
        <v>98.45</v>
      </c>
      <c r="K4" s="73">
        <f aca="true" t="shared" si="2" ref="K4:K26">M4*0.9</f>
        <v>93.258</v>
      </c>
      <c r="L4" s="74" t="s">
        <v>80</v>
      </c>
      <c r="M4" s="110">
        <f>Y4*0.942</f>
        <v>103.61999999999999</v>
      </c>
      <c r="N4" s="73">
        <f aca="true" t="shared" si="3" ref="N4:N26">P4*0.9</f>
        <v>96.723</v>
      </c>
      <c r="O4" s="74" t="s">
        <v>80</v>
      </c>
      <c r="P4" s="110">
        <f>Y4*0.977</f>
        <v>107.47</v>
      </c>
      <c r="Q4" s="73">
        <f aca="true" t="shared" si="4" ref="Q4:Q26">S4*0.9</f>
        <v>95.03999999999999</v>
      </c>
      <c r="R4" s="74" t="s">
        <v>80</v>
      </c>
      <c r="S4" s="110">
        <f>Y4*0.96</f>
        <v>105.6</v>
      </c>
      <c r="T4" s="73">
        <f aca="true" t="shared" si="5" ref="T4:T26">V4*0.9</f>
        <v>98.307</v>
      </c>
      <c r="U4" s="74" t="s">
        <v>80</v>
      </c>
      <c r="V4" s="110">
        <f>Y4*0.993</f>
        <v>109.23</v>
      </c>
      <c r="W4" s="93">
        <f>Y4*0.9</f>
        <v>99</v>
      </c>
      <c r="X4" s="115" t="s">
        <v>80</v>
      </c>
      <c r="Y4" s="120">
        <v>110</v>
      </c>
      <c r="Z4" s="121" t="s">
        <v>81</v>
      </c>
      <c r="AB4" s="122"/>
    </row>
    <row r="5" spans="1:28" s="59" customFormat="1" ht="16.5" customHeight="1">
      <c r="A5" s="69"/>
      <c r="B5" s="70"/>
      <c r="C5" s="71" t="s">
        <v>21</v>
      </c>
      <c r="D5" s="72" t="s">
        <v>22</v>
      </c>
      <c r="E5" s="73">
        <f t="shared" si="0"/>
        <v>100.6992</v>
      </c>
      <c r="F5" s="74" t="s">
        <v>80</v>
      </c>
      <c r="G5" s="75">
        <f aca="true" t="shared" si="6" ref="G5:G26">Y5*0.888</f>
        <v>111.888</v>
      </c>
      <c r="H5" s="73">
        <f t="shared" si="1"/>
        <v>101.493</v>
      </c>
      <c r="I5" s="74" t="s">
        <v>80</v>
      </c>
      <c r="J5" s="110">
        <f aca="true" t="shared" si="7" ref="J5:J26">Y5*0.895</f>
        <v>112.77</v>
      </c>
      <c r="K5" s="73">
        <f t="shared" si="2"/>
        <v>106.8228</v>
      </c>
      <c r="L5" s="74" t="s">
        <v>80</v>
      </c>
      <c r="M5" s="110">
        <f aca="true" t="shared" si="8" ref="M5:M26">Y5*0.942</f>
        <v>118.692</v>
      </c>
      <c r="N5" s="73">
        <f t="shared" si="3"/>
        <v>110.79180000000001</v>
      </c>
      <c r="O5" s="74" t="s">
        <v>80</v>
      </c>
      <c r="P5" s="110">
        <f aca="true" t="shared" si="9" ref="P5:P22">Y5*0.977</f>
        <v>123.102</v>
      </c>
      <c r="Q5" s="73">
        <f t="shared" si="4"/>
        <v>108.86399999999999</v>
      </c>
      <c r="R5" s="74" t="s">
        <v>80</v>
      </c>
      <c r="S5" s="110">
        <f aca="true" t="shared" si="10" ref="S5:S22">Y5*0.96</f>
        <v>120.96</v>
      </c>
      <c r="T5" s="73">
        <f t="shared" si="5"/>
        <v>112.6062</v>
      </c>
      <c r="U5" s="74" t="s">
        <v>80</v>
      </c>
      <c r="V5" s="110">
        <f aca="true" t="shared" si="11" ref="V5:V26">Y5*0.993</f>
        <v>125.118</v>
      </c>
      <c r="W5" s="93">
        <f aca="true" t="shared" si="12" ref="W5:W22">Y5*0.9</f>
        <v>113.4</v>
      </c>
      <c r="X5" s="115" t="s">
        <v>80</v>
      </c>
      <c r="Y5" s="120">
        <v>126</v>
      </c>
      <c r="Z5" s="123"/>
      <c r="AB5" s="122"/>
    </row>
    <row r="6" spans="1:28" s="59" customFormat="1" ht="16.5" customHeight="1">
      <c r="A6" s="69"/>
      <c r="B6" s="70"/>
      <c r="C6" s="71"/>
      <c r="D6" s="72" t="s">
        <v>23</v>
      </c>
      <c r="E6" s="73">
        <f t="shared" si="0"/>
        <v>122.2776</v>
      </c>
      <c r="F6" s="74" t="s">
        <v>80</v>
      </c>
      <c r="G6" s="75">
        <f t="shared" si="6"/>
        <v>135.864</v>
      </c>
      <c r="H6" s="73">
        <f t="shared" si="1"/>
        <v>123.2415</v>
      </c>
      <c r="I6" s="74" t="s">
        <v>80</v>
      </c>
      <c r="J6" s="110">
        <f t="shared" si="7"/>
        <v>136.935</v>
      </c>
      <c r="K6" s="73">
        <f t="shared" si="2"/>
        <v>129.7134</v>
      </c>
      <c r="L6" s="74" t="s">
        <v>80</v>
      </c>
      <c r="M6" s="110">
        <f t="shared" si="8"/>
        <v>144.126</v>
      </c>
      <c r="N6" s="73">
        <f t="shared" si="3"/>
        <v>134.5329</v>
      </c>
      <c r="O6" s="74" t="s">
        <v>80</v>
      </c>
      <c r="P6" s="110">
        <f t="shared" si="9"/>
        <v>149.481</v>
      </c>
      <c r="Q6" s="73">
        <f t="shared" si="4"/>
        <v>132.192</v>
      </c>
      <c r="R6" s="74" t="s">
        <v>80</v>
      </c>
      <c r="S6" s="110">
        <f t="shared" si="10"/>
        <v>146.88</v>
      </c>
      <c r="T6" s="73">
        <f t="shared" si="5"/>
        <v>136.7361</v>
      </c>
      <c r="U6" s="74" t="s">
        <v>80</v>
      </c>
      <c r="V6" s="110">
        <f t="shared" si="11"/>
        <v>151.929</v>
      </c>
      <c r="W6" s="93">
        <f t="shared" si="12"/>
        <v>137.70000000000002</v>
      </c>
      <c r="X6" s="115" t="s">
        <v>80</v>
      </c>
      <c r="Y6" s="120">
        <v>153</v>
      </c>
      <c r="Z6" s="123"/>
      <c r="AB6" s="122"/>
    </row>
    <row r="7" spans="1:28" s="59" customFormat="1" ht="16.5" customHeight="1">
      <c r="A7" s="69"/>
      <c r="B7" s="70"/>
      <c r="C7" s="71"/>
      <c r="D7" s="72" t="s">
        <v>24</v>
      </c>
      <c r="E7" s="73">
        <f t="shared" si="0"/>
        <v>164.6352</v>
      </c>
      <c r="F7" s="74" t="s">
        <v>80</v>
      </c>
      <c r="G7" s="75">
        <f t="shared" si="6"/>
        <v>182.928</v>
      </c>
      <c r="H7" s="73">
        <f t="shared" si="1"/>
        <v>165.93300000000002</v>
      </c>
      <c r="I7" s="74" t="s">
        <v>80</v>
      </c>
      <c r="J7" s="110">
        <f t="shared" si="7"/>
        <v>184.37</v>
      </c>
      <c r="K7" s="73">
        <f t="shared" si="2"/>
        <v>174.64679999999998</v>
      </c>
      <c r="L7" s="74" t="s">
        <v>80</v>
      </c>
      <c r="M7" s="110">
        <f t="shared" si="8"/>
        <v>194.052</v>
      </c>
      <c r="N7" s="73">
        <f t="shared" si="3"/>
        <v>181.13580000000002</v>
      </c>
      <c r="O7" s="74" t="s">
        <v>80</v>
      </c>
      <c r="P7" s="110">
        <f t="shared" si="9"/>
        <v>201.262</v>
      </c>
      <c r="Q7" s="73">
        <f t="shared" si="4"/>
        <v>177.984</v>
      </c>
      <c r="R7" s="74" t="s">
        <v>80</v>
      </c>
      <c r="S7" s="110">
        <f t="shared" si="10"/>
        <v>197.76</v>
      </c>
      <c r="T7" s="73">
        <f t="shared" si="5"/>
        <v>184.1022</v>
      </c>
      <c r="U7" s="74" t="s">
        <v>80</v>
      </c>
      <c r="V7" s="110">
        <f t="shared" si="11"/>
        <v>204.558</v>
      </c>
      <c r="W7" s="93">
        <f t="shared" si="12"/>
        <v>185.4</v>
      </c>
      <c r="X7" s="115" t="s">
        <v>80</v>
      </c>
      <c r="Y7" s="120">
        <v>206</v>
      </c>
      <c r="Z7" s="123"/>
      <c r="AB7" s="122"/>
    </row>
    <row r="8" spans="1:28" s="59" customFormat="1" ht="16.5" customHeight="1">
      <c r="A8" s="69"/>
      <c r="B8" s="76" t="s">
        <v>25</v>
      </c>
      <c r="C8" s="77" t="s">
        <v>26</v>
      </c>
      <c r="D8" s="78"/>
      <c r="E8" s="73">
        <f t="shared" si="0"/>
        <v>2218.5792</v>
      </c>
      <c r="F8" s="74" t="s">
        <v>80</v>
      </c>
      <c r="G8" s="75">
        <f t="shared" si="6"/>
        <v>2465.088</v>
      </c>
      <c r="H8" s="73">
        <f t="shared" si="1"/>
        <v>2236.068</v>
      </c>
      <c r="I8" s="74" t="s">
        <v>80</v>
      </c>
      <c r="J8" s="110">
        <f t="shared" si="7"/>
        <v>2484.52</v>
      </c>
      <c r="K8" s="73">
        <f t="shared" si="2"/>
        <v>2353.4928</v>
      </c>
      <c r="L8" s="74" t="s">
        <v>80</v>
      </c>
      <c r="M8" s="110">
        <f t="shared" si="8"/>
        <v>2614.9919999999997</v>
      </c>
      <c r="N8" s="73">
        <f t="shared" si="3"/>
        <v>2440.9368</v>
      </c>
      <c r="O8" s="74" t="s">
        <v>80</v>
      </c>
      <c r="P8" s="110">
        <f t="shared" si="9"/>
        <v>2712.152</v>
      </c>
      <c r="Q8" s="73">
        <f t="shared" si="4"/>
        <v>2398.464</v>
      </c>
      <c r="R8" s="74" t="s">
        <v>80</v>
      </c>
      <c r="S8" s="110">
        <f t="shared" si="10"/>
        <v>2664.96</v>
      </c>
      <c r="T8" s="73">
        <f t="shared" si="5"/>
        <v>2480.9112</v>
      </c>
      <c r="U8" s="74" t="s">
        <v>80</v>
      </c>
      <c r="V8" s="110">
        <f t="shared" si="11"/>
        <v>2756.5679999999998</v>
      </c>
      <c r="W8" s="93">
        <f t="shared" si="12"/>
        <v>2498.4</v>
      </c>
      <c r="X8" s="115" t="s">
        <v>80</v>
      </c>
      <c r="Y8" s="120">
        <v>2776</v>
      </c>
      <c r="Z8" s="121" t="s">
        <v>82</v>
      </c>
      <c r="AB8" s="122"/>
    </row>
    <row r="9" spans="1:28" s="59" customFormat="1" ht="16.5" customHeight="1">
      <c r="A9" s="69"/>
      <c r="B9" s="76"/>
      <c r="C9" s="71" t="s">
        <v>28</v>
      </c>
      <c r="D9" s="72"/>
      <c r="E9" s="73">
        <f t="shared" si="0"/>
        <v>2176.2216</v>
      </c>
      <c r="F9" s="74" t="s">
        <v>80</v>
      </c>
      <c r="G9" s="75">
        <f t="shared" si="6"/>
        <v>2418.024</v>
      </c>
      <c r="H9" s="73">
        <f t="shared" si="1"/>
        <v>2193.3765000000003</v>
      </c>
      <c r="I9" s="74" t="s">
        <v>80</v>
      </c>
      <c r="J9" s="110">
        <f t="shared" si="7"/>
        <v>2437.085</v>
      </c>
      <c r="K9" s="73">
        <f t="shared" si="2"/>
        <v>2308.5594</v>
      </c>
      <c r="L9" s="74" t="s">
        <v>80</v>
      </c>
      <c r="M9" s="110">
        <f t="shared" si="8"/>
        <v>2565.066</v>
      </c>
      <c r="N9" s="73">
        <f t="shared" si="3"/>
        <v>2394.3339</v>
      </c>
      <c r="O9" s="74" t="s">
        <v>80</v>
      </c>
      <c r="P9" s="110">
        <f t="shared" si="9"/>
        <v>2660.371</v>
      </c>
      <c r="Q9" s="73">
        <f t="shared" si="4"/>
        <v>2352.672</v>
      </c>
      <c r="R9" s="74" t="s">
        <v>80</v>
      </c>
      <c r="S9" s="110">
        <f t="shared" si="10"/>
        <v>2614.08</v>
      </c>
      <c r="T9" s="73">
        <f t="shared" si="5"/>
        <v>2433.5451</v>
      </c>
      <c r="U9" s="74" t="s">
        <v>80</v>
      </c>
      <c r="V9" s="110">
        <f t="shared" si="11"/>
        <v>2703.939</v>
      </c>
      <c r="W9" s="93">
        <f t="shared" si="12"/>
        <v>2450.7000000000003</v>
      </c>
      <c r="X9" s="115" t="s">
        <v>80</v>
      </c>
      <c r="Y9" s="120">
        <v>2723</v>
      </c>
      <c r="Z9" s="124"/>
      <c r="AB9" s="122"/>
    </row>
    <row r="10" spans="1:28" s="59" customFormat="1" ht="16.5" customHeight="1">
      <c r="A10" s="69"/>
      <c r="B10" s="76"/>
      <c r="C10" s="79" t="s">
        <v>29</v>
      </c>
      <c r="D10" s="80"/>
      <c r="E10" s="73">
        <f t="shared" si="0"/>
        <v>2354.4432</v>
      </c>
      <c r="F10" s="74" t="s">
        <v>80</v>
      </c>
      <c r="G10" s="75">
        <f t="shared" si="6"/>
        <v>2616.0480000000002</v>
      </c>
      <c r="H10" s="73">
        <f t="shared" si="1"/>
        <v>2373.003</v>
      </c>
      <c r="I10" s="74" t="s">
        <v>80</v>
      </c>
      <c r="J10" s="110">
        <f t="shared" si="7"/>
        <v>2636.67</v>
      </c>
      <c r="K10" s="73">
        <f t="shared" si="2"/>
        <v>2497.6188</v>
      </c>
      <c r="L10" s="74" t="s">
        <v>80</v>
      </c>
      <c r="M10" s="110">
        <f t="shared" si="8"/>
        <v>2775.132</v>
      </c>
      <c r="N10" s="73">
        <f t="shared" si="3"/>
        <v>2590.4177999999997</v>
      </c>
      <c r="O10" s="74" t="s">
        <v>80</v>
      </c>
      <c r="P10" s="110">
        <f t="shared" si="9"/>
        <v>2878.2419999999997</v>
      </c>
      <c r="Q10" s="73">
        <f t="shared" si="4"/>
        <v>2545.344</v>
      </c>
      <c r="R10" s="74" t="s">
        <v>80</v>
      </c>
      <c r="S10" s="110">
        <f t="shared" si="10"/>
        <v>2828.16</v>
      </c>
      <c r="T10" s="73">
        <f t="shared" si="5"/>
        <v>2632.8402</v>
      </c>
      <c r="U10" s="74" t="s">
        <v>80</v>
      </c>
      <c r="V10" s="110">
        <f t="shared" si="11"/>
        <v>2925.378</v>
      </c>
      <c r="W10" s="93">
        <f t="shared" si="12"/>
        <v>2651.4</v>
      </c>
      <c r="X10" s="115" t="s">
        <v>80</v>
      </c>
      <c r="Y10" s="120">
        <v>2946</v>
      </c>
      <c r="Z10" s="124"/>
      <c r="AB10" s="122"/>
    </row>
    <row r="11" spans="1:28" s="59" customFormat="1" ht="24">
      <c r="A11" s="69"/>
      <c r="B11" s="70"/>
      <c r="C11" s="71" t="s">
        <v>30</v>
      </c>
      <c r="D11" s="72"/>
      <c r="E11" s="73">
        <f t="shared" si="0"/>
        <v>1009.3896000000001</v>
      </c>
      <c r="F11" s="74" t="s">
        <v>80</v>
      </c>
      <c r="G11" s="75">
        <f t="shared" si="6"/>
        <v>1121.544</v>
      </c>
      <c r="H11" s="73">
        <f t="shared" si="1"/>
        <v>1017.3465</v>
      </c>
      <c r="I11" s="74" t="s">
        <v>80</v>
      </c>
      <c r="J11" s="110">
        <f t="shared" si="7"/>
        <v>1130.385</v>
      </c>
      <c r="K11" s="73">
        <f t="shared" si="2"/>
        <v>1070.7713999999999</v>
      </c>
      <c r="L11" s="74" t="s">
        <v>80</v>
      </c>
      <c r="M11" s="110">
        <f t="shared" si="8"/>
        <v>1189.7459999999999</v>
      </c>
      <c r="N11" s="73">
        <f t="shared" si="3"/>
        <v>1110.5559</v>
      </c>
      <c r="O11" s="74" t="s">
        <v>80</v>
      </c>
      <c r="P11" s="110">
        <f t="shared" si="9"/>
        <v>1233.951</v>
      </c>
      <c r="Q11" s="73">
        <f t="shared" si="4"/>
        <v>1091.232</v>
      </c>
      <c r="R11" s="74" t="s">
        <v>80</v>
      </c>
      <c r="S11" s="110">
        <f t="shared" si="10"/>
        <v>1212.48</v>
      </c>
      <c r="T11" s="73">
        <f t="shared" si="5"/>
        <v>1128.7431000000001</v>
      </c>
      <c r="U11" s="74" t="s">
        <v>80</v>
      </c>
      <c r="V11" s="110">
        <f t="shared" si="11"/>
        <v>1254.159</v>
      </c>
      <c r="W11" s="93">
        <f t="shared" si="12"/>
        <v>1136.7</v>
      </c>
      <c r="X11" s="115" t="s">
        <v>80</v>
      </c>
      <c r="Y11" s="120">
        <v>1263</v>
      </c>
      <c r="Z11" s="125" t="s">
        <v>83</v>
      </c>
      <c r="AB11" s="122"/>
    </row>
    <row r="12" spans="1:28" s="59" customFormat="1" ht="16.5" customHeight="1">
      <c r="A12" s="69"/>
      <c r="B12" s="81" t="s">
        <v>32</v>
      </c>
      <c r="C12" s="77" t="s">
        <v>33</v>
      </c>
      <c r="D12" s="78" t="s">
        <v>34</v>
      </c>
      <c r="E12" s="73">
        <f t="shared" si="0"/>
        <v>1623.1752000000001</v>
      </c>
      <c r="F12" s="74" t="s">
        <v>80</v>
      </c>
      <c r="G12" s="75">
        <f t="shared" si="6"/>
        <v>1803.528</v>
      </c>
      <c r="H12" s="73">
        <f t="shared" si="1"/>
        <v>1635.9705000000001</v>
      </c>
      <c r="I12" s="74" t="s">
        <v>80</v>
      </c>
      <c r="J12" s="110">
        <f t="shared" si="7"/>
        <v>1817.7450000000001</v>
      </c>
      <c r="K12" s="73">
        <f t="shared" si="2"/>
        <v>1721.8818</v>
      </c>
      <c r="L12" s="74" t="s">
        <v>80</v>
      </c>
      <c r="M12" s="110">
        <f t="shared" si="8"/>
        <v>1913.202</v>
      </c>
      <c r="N12" s="73">
        <f t="shared" si="3"/>
        <v>1785.8583</v>
      </c>
      <c r="O12" s="74" t="s">
        <v>80</v>
      </c>
      <c r="P12" s="110">
        <f t="shared" si="9"/>
        <v>1984.287</v>
      </c>
      <c r="Q12" s="73">
        <f t="shared" si="4"/>
        <v>1754.784</v>
      </c>
      <c r="R12" s="74" t="s">
        <v>80</v>
      </c>
      <c r="S12" s="110">
        <f t="shared" si="10"/>
        <v>1949.76</v>
      </c>
      <c r="T12" s="73">
        <f t="shared" si="5"/>
        <v>1815.1046999999999</v>
      </c>
      <c r="U12" s="74" t="s">
        <v>80</v>
      </c>
      <c r="V12" s="110">
        <f t="shared" si="11"/>
        <v>2016.783</v>
      </c>
      <c r="W12" s="93">
        <f t="shared" si="12"/>
        <v>1827.9</v>
      </c>
      <c r="X12" s="115" t="s">
        <v>80</v>
      </c>
      <c r="Y12" s="120">
        <v>2031</v>
      </c>
      <c r="Z12" s="126" t="s">
        <v>84</v>
      </c>
      <c r="AB12" s="122"/>
    </row>
    <row r="13" spans="1:28" s="59" customFormat="1" ht="16.5" customHeight="1">
      <c r="A13" s="69"/>
      <c r="B13" s="81"/>
      <c r="C13" s="71"/>
      <c r="D13" s="72" t="s">
        <v>36</v>
      </c>
      <c r="E13" s="73">
        <f t="shared" si="0"/>
        <v>1830.1680000000001</v>
      </c>
      <c r="F13" s="74" t="s">
        <v>80</v>
      </c>
      <c r="G13" s="75">
        <f t="shared" si="6"/>
        <v>2033.52</v>
      </c>
      <c r="H13" s="73">
        <f t="shared" si="1"/>
        <v>1844.5950000000003</v>
      </c>
      <c r="I13" s="74" t="s">
        <v>80</v>
      </c>
      <c r="J13" s="110">
        <f t="shared" si="7"/>
        <v>2049.55</v>
      </c>
      <c r="K13" s="73">
        <f t="shared" si="2"/>
        <v>1941.462</v>
      </c>
      <c r="L13" s="74" t="s">
        <v>80</v>
      </c>
      <c r="M13" s="110">
        <f t="shared" si="8"/>
        <v>2157.18</v>
      </c>
      <c r="N13" s="73">
        <f t="shared" si="3"/>
        <v>2013.597</v>
      </c>
      <c r="O13" s="74" t="s">
        <v>80</v>
      </c>
      <c r="P13" s="110">
        <f t="shared" si="9"/>
        <v>2237.33</v>
      </c>
      <c r="Q13" s="73">
        <f t="shared" si="4"/>
        <v>1978.5600000000002</v>
      </c>
      <c r="R13" s="74" t="s">
        <v>80</v>
      </c>
      <c r="S13" s="110">
        <f t="shared" si="10"/>
        <v>2198.4</v>
      </c>
      <c r="T13" s="73">
        <f t="shared" si="5"/>
        <v>2046.5729999999999</v>
      </c>
      <c r="U13" s="74" t="s">
        <v>80</v>
      </c>
      <c r="V13" s="110">
        <f t="shared" si="11"/>
        <v>2273.97</v>
      </c>
      <c r="W13" s="93">
        <f t="shared" si="12"/>
        <v>2061</v>
      </c>
      <c r="X13" s="115" t="s">
        <v>80</v>
      </c>
      <c r="Y13" s="120">
        <v>2290</v>
      </c>
      <c r="Z13" s="127"/>
      <c r="AB13" s="122"/>
    </row>
    <row r="14" spans="1:28" s="59" customFormat="1" ht="16.5" customHeight="1">
      <c r="A14" s="69"/>
      <c r="B14" s="81"/>
      <c r="C14" s="71" t="s">
        <v>37</v>
      </c>
      <c r="D14" s="72"/>
      <c r="E14" s="73">
        <f t="shared" si="0"/>
        <v>1767.8304</v>
      </c>
      <c r="F14" s="74" t="s">
        <v>80</v>
      </c>
      <c r="G14" s="75">
        <f t="shared" si="6"/>
        <v>1964.256</v>
      </c>
      <c r="H14" s="73">
        <f t="shared" si="1"/>
        <v>1781.766</v>
      </c>
      <c r="I14" s="74" t="s">
        <v>80</v>
      </c>
      <c r="J14" s="110">
        <f t="shared" si="7"/>
        <v>1979.74</v>
      </c>
      <c r="K14" s="73">
        <f t="shared" si="2"/>
        <v>1875.3335999999997</v>
      </c>
      <c r="L14" s="74" t="s">
        <v>80</v>
      </c>
      <c r="M14" s="110">
        <f t="shared" si="8"/>
        <v>2083.7039999999997</v>
      </c>
      <c r="N14" s="73">
        <f t="shared" si="3"/>
        <v>1945.0115999999998</v>
      </c>
      <c r="O14" s="74" t="s">
        <v>80</v>
      </c>
      <c r="P14" s="110">
        <f t="shared" si="9"/>
        <v>2161.124</v>
      </c>
      <c r="Q14" s="73">
        <f t="shared" si="4"/>
        <v>1911.1680000000001</v>
      </c>
      <c r="R14" s="74" t="s">
        <v>80</v>
      </c>
      <c r="S14" s="110">
        <f t="shared" si="10"/>
        <v>2123.52</v>
      </c>
      <c r="T14" s="73">
        <f t="shared" si="5"/>
        <v>1976.8644000000002</v>
      </c>
      <c r="U14" s="74" t="s">
        <v>80</v>
      </c>
      <c r="V14" s="110">
        <f t="shared" si="11"/>
        <v>2196.516</v>
      </c>
      <c r="W14" s="93">
        <f t="shared" si="12"/>
        <v>1990.8</v>
      </c>
      <c r="X14" s="115" t="s">
        <v>80</v>
      </c>
      <c r="Y14" s="120">
        <v>2212</v>
      </c>
      <c r="Z14" s="127"/>
      <c r="AB14" s="122"/>
    </row>
    <row r="15" spans="1:28" s="59" customFormat="1" ht="16.5" customHeight="1">
      <c r="A15" s="69"/>
      <c r="B15" s="81"/>
      <c r="C15" s="79" t="s">
        <v>38</v>
      </c>
      <c r="D15" s="72"/>
      <c r="E15" s="73">
        <f t="shared" si="0"/>
        <v>1579.2192000000002</v>
      </c>
      <c r="F15" s="74" t="s">
        <v>80</v>
      </c>
      <c r="G15" s="75">
        <f t="shared" si="6"/>
        <v>1754.688</v>
      </c>
      <c r="H15" s="73">
        <f t="shared" si="1"/>
        <v>1591.6680000000001</v>
      </c>
      <c r="I15" s="74" t="s">
        <v>80</v>
      </c>
      <c r="J15" s="110">
        <f t="shared" si="7"/>
        <v>1768.52</v>
      </c>
      <c r="K15" s="73">
        <f t="shared" si="2"/>
        <v>1675.2528</v>
      </c>
      <c r="L15" s="74" t="s">
        <v>80</v>
      </c>
      <c r="M15" s="110">
        <f t="shared" si="8"/>
        <v>1861.3919999999998</v>
      </c>
      <c r="N15" s="73">
        <f t="shared" si="3"/>
        <v>1737.4968</v>
      </c>
      <c r="O15" s="74" t="s">
        <v>80</v>
      </c>
      <c r="P15" s="110">
        <f t="shared" si="9"/>
        <v>1930.552</v>
      </c>
      <c r="Q15" s="73">
        <f t="shared" si="4"/>
        <v>1707.2640000000001</v>
      </c>
      <c r="R15" s="74" t="s">
        <v>80</v>
      </c>
      <c r="S15" s="110">
        <f t="shared" si="10"/>
        <v>1896.96</v>
      </c>
      <c r="T15" s="73">
        <f t="shared" si="5"/>
        <v>1765.9512</v>
      </c>
      <c r="U15" s="74" t="s">
        <v>80</v>
      </c>
      <c r="V15" s="110">
        <f t="shared" si="11"/>
        <v>1962.168</v>
      </c>
      <c r="W15" s="93">
        <f t="shared" si="12"/>
        <v>1778.4</v>
      </c>
      <c r="X15" s="115" t="s">
        <v>80</v>
      </c>
      <c r="Y15" s="120">
        <v>1976</v>
      </c>
      <c r="Z15" s="127"/>
      <c r="AB15" s="122"/>
    </row>
    <row r="16" spans="1:28" s="59" customFormat="1" ht="16.5" customHeight="1">
      <c r="A16" s="69"/>
      <c r="B16" s="82"/>
      <c r="C16" s="71" t="s">
        <v>85</v>
      </c>
      <c r="D16" s="83" t="s">
        <v>40</v>
      </c>
      <c r="E16" s="73">
        <f t="shared" si="0"/>
        <v>1318.68</v>
      </c>
      <c r="F16" s="74" t="s">
        <v>80</v>
      </c>
      <c r="G16" s="75">
        <f t="shared" si="6"/>
        <v>1465.2</v>
      </c>
      <c r="H16" s="73">
        <f t="shared" si="1"/>
        <v>1329.075</v>
      </c>
      <c r="I16" s="74" t="s">
        <v>80</v>
      </c>
      <c r="J16" s="110">
        <f t="shared" si="7"/>
        <v>1476.75</v>
      </c>
      <c r="K16" s="73">
        <f t="shared" si="2"/>
        <v>1398.87</v>
      </c>
      <c r="L16" s="74" t="s">
        <v>80</v>
      </c>
      <c r="M16" s="110">
        <f t="shared" si="8"/>
        <v>1554.3</v>
      </c>
      <c r="N16" s="73">
        <f t="shared" si="3"/>
        <v>1450.845</v>
      </c>
      <c r="O16" s="74" t="s">
        <v>80</v>
      </c>
      <c r="P16" s="110">
        <f t="shared" si="9"/>
        <v>1612.05</v>
      </c>
      <c r="Q16" s="73">
        <f t="shared" si="4"/>
        <v>1425.6000000000001</v>
      </c>
      <c r="R16" s="74" t="s">
        <v>80</v>
      </c>
      <c r="S16" s="110">
        <f t="shared" si="10"/>
        <v>1584</v>
      </c>
      <c r="T16" s="73">
        <f t="shared" si="5"/>
        <v>1474.605</v>
      </c>
      <c r="U16" s="74" t="s">
        <v>80</v>
      </c>
      <c r="V16" s="110">
        <f t="shared" si="11"/>
        <v>1638.45</v>
      </c>
      <c r="W16" s="93">
        <f t="shared" si="12"/>
        <v>1485</v>
      </c>
      <c r="X16" s="115" t="s">
        <v>80</v>
      </c>
      <c r="Y16" s="120">
        <v>1650</v>
      </c>
      <c r="Z16" s="127"/>
      <c r="AB16" s="122"/>
    </row>
    <row r="17" spans="1:28" s="59" customFormat="1" ht="16.5" customHeight="1">
      <c r="A17" s="69"/>
      <c r="B17" s="82"/>
      <c r="C17" s="71"/>
      <c r="D17" s="83" t="s">
        <v>41</v>
      </c>
      <c r="E17" s="84">
        <f t="shared" si="0"/>
        <v>1355.746896</v>
      </c>
      <c r="F17" s="85" t="s">
        <v>80</v>
      </c>
      <c r="G17" s="86">
        <f t="shared" si="6"/>
        <v>1506.38544</v>
      </c>
      <c r="H17" s="84">
        <f t="shared" si="1"/>
        <v>1366.43409</v>
      </c>
      <c r="I17" s="85" t="s">
        <v>80</v>
      </c>
      <c r="J17" s="113">
        <f t="shared" si="7"/>
        <v>1518.2601</v>
      </c>
      <c r="K17" s="84">
        <f t="shared" si="2"/>
        <v>1438.190964</v>
      </c>
      <c r="L17" s="85" t="s">
        <v>80</v>
      </c>
      <c r="M17" s="113">
        <f t="shared" si="8"/>
        <v>1597.9899599999999</v>
      </c>
      <c r="N17" s="84">
        <f t="shared" si="3"/>
        <v>1491.626934</v>
      </c>
      <c r="O17" s="85" t="s">
        <v>80</v>
      </c>
      <c r="P17" s="113">
        <f t="shared" si="9"/>
        <v>1657.3632599999999</v>
      </c>
      <c r="Q17" s="84">
        <f t="shared" si="4"/>
        <v>1465.67232</v>
      </c>
      <c r="R17" s="85" t="s">
        <v>80</v>
      </c>
      <c r="S17" s="113">
        <f t="shared" si="10"/>
        <v>1628.5248</v>
      </c>
      <c r="T17" s="84">
        <f t="shared" si="5"/>
        <v>1516.0548059999999</v>
      </c>
      <c r="U17" s="85" t="s">
        <v>80</v>
      </c>
      <c r="V17" s="113">
        <f t="shared" si="11"/>
        <v>1684.50534</v>
      </c>
      <c r="W17" s="116">
        <f t="shared" si="12"/>
        <v>1526.742</v>
      </c>
      <c r="X17" s="117" t="s">
        <v>80</v>
      </c>
      <c r="Y17" s="128">
        <f>1731*0.98</f>
        <v>1696.3799999999999</v>
      </c>
      <c r="Z17" s="127"/>
      <c r="AB17" s="129"/>
    </row>
    <row r="18" spans="1:28" s="59" customFormat="1" ht="16.5" customHeight="1">
      <c r="A18" s="69"/>
      <c r="B18" s="82"/>
      <c r="C18" s="71"/>
      <c r="D18" s="83" t="s">
        <v>42</v>
      </c>
      <c r="E18" s="84">
        <f t="shared" si="0"/>
        <v>1397.249352</v>
      </c>
      <c r="F18" s="85" t="s">
        <v>80</v>
      </c>
      <c r="G18" s="86">
        <f t="shared" si="6"/>
        <v>1552.49928</v>
      </c>
      <c r="H18" s="84">
        <f t="shared" si="1"/>
        <v>1408.263705</v>
      </c>
      <c r="I18" s="85" t="s">
        <v>80</v>
      </c>
      <c r="J18" s="113">
        <f t="shared" si="7"/>
        <v>1564.73745</v>
      </c>
      <c r="K18" s="84">
        <f t="shared" si="2"/>
        <v>1482.217218</v>
      </c>
      <c r="L18" s="85" t="s">
        <v>80</v>
      </c>
      <c r="M18" s="113">
        <f t="shared" si="8"/>
        <v>1646.9080199999999</v>
      </c>
      <c r="N18" s="84">
        <f t="shared" si="3"/>
        <v>1537.288983</v>
      </c>
      <c r="O18" s="85" t="s">
        <v>80</v>
      </c>
      <c r="P18" s="113">
        <f t="shared" si="9"/>
        <v>1708.0988699999998</v>
      </c>
      <c r="Q18" s="84">
        <f t="shared" si="4"/>
        <v>1510.53984</v>
      </c>
      <c r="R18" s="85" t="s">
        <v>80</v>
      </c>
      <c r="S18" s="113">
        <f t="shared" si="10"/>
        <v>1678.3775999999998</v>
      </c>
      <c r="T18" s="84">
        <f t="shared" si="5"/>
        <v>1562.464647</v>
      </c>
      <c r="U18" s="85" t="s">
        <v>80</v>
      </c>
      <c r="V18" s="113">
        <f t="shared" si="11"/>
        <v>1736.0718299999999</v>
      </c>
      <c r="W18" s="116">
        <f t="shared" si="12"/>
        <v>1573.479</v>
      </c>
      <c r="X18" s="117" t="s">
        <v>80</v>
      </c>
      <c r="Y18" s="128">
        <f>1731*1.01</f>
        <v>1748.31</v>
      </c>
      <c r="Z18" s="127"/>
      <c r="AB18" s="129"/>
    </row>
    <row r="19" spans="1:28" s="59" customFormat="1" ht="16.5" customHeight="1">
      <c r="A19" s="69"/>
      <c r="B19" s="82"/>
      <c r="C19" s="71"/>
      <c r="D19" s="83" t="s">
        <v>43</v>
      </c>
      <c r="E19" s="73">
        <f t="shared" si="0"/>
        <v>1421.7768</v>
      </c>
      <c r="F19" s="74" t="s">
        <v>80</v>
      </c>
      <c r="G19" s="75">
        <f t="shared" si="6"/>
        <v>1579.752</v>
      </c>
      <c r="H19" s="73">
        <f t="shared" si="1"/>
        <v>1432.9845</v>
      </c>
      <c r="I19" s="74" t="s">
        <v>80</v>
      </c>
      <c r="J19" s="110">
        <f t="shared" si="7"/>
        <v>1592.205</v>
      </c>
      <c r="K19" s="73">
        <f t="shared" si="2"/>
        <v>1508.2362</v>
      </c>
      <c r="L19" s="74" t="s">
        <v>80</v>
      </c>
      <c r="M19" s="110">
        <f t="shared" si="8"/>
        <v>1675.818</v>
      </c>
      <c r="N19" s="73">
        <f t="shared" si="3"/>
        <v>1564.2747</v>
      </c>
      <c r="O19" s="74" t="s">
        <v>80</v>
      </c>
      <c r="P19" s="110">
        <f t="shared" si="9"/>
        <v>1738.0829999999999</v>
      </c>
      <c r="Q19" s="73">
        <f t="shared" si="4"/>
        <v>1537.056</v>
      </c>
      <c r="R19" s="74" t="s">
        <v>80</v>
      </c>
      <c r="S19" s="110">
        <f t="shared" si="10"/>
        <v>1707.84</v>
      </c>
      <c r="T19" s="73">
        <f t="shared" si="5"/>
        <v>1589.8923</v>
      </c>
      <c r="U19" s="74" t="s">
        <v>80</v>
      </c>
      <c r="V19" s="110">
        <f t="shared" si="11"/>
        <v>1766.547</v>
      </c>
      <c r="W19" s="93">
        <f t="shared" si="12"/>
        <v>1601.1000000000001</v>
      </c>
      <c r="X19" s="115" t="s">
        <v>80</v>
      </c>
      <c r="Y19" s="120">
        <v>1779</v>
      </c>
      <c r="Z19" s="127"/>
      <c r="AB19" s="122"/>
    </row>
    <row r="20" spans="1:28" s="59" customFormat="1" ht="24">
      <c r="A20" s="69"/>
      <c r="B20" s="82"/>
      <c r="C20" s="71"/>
      <c r="D20" s="87" t="s">
        <v>44</v>
      </c>
      <c r="E20" s="84">
        <f t="shared" si="0"/>
        <v>1524.138336</v>
      </c>
      <c r="F20" s="85" t="s">
        <v>80</v>
      </c>
      <c r="G20" s="86">
        <f t="shared" si="6"/>
        <v>1693.48704</v>
      </c>
      <c r="H20" s="84">
        <f t="shared" si="1"/>
        <v>1536.15294</v>
      </c>
      <c r="I20" s="85" t="s">
        <v>80</v>
      </c>
      <c r="J20" s="113">
        <f t="shared" si="7"/>
        <v>1706.8365999999999</v>
      </c>
      <c r="K20" s="84">
        <f t="shared" si="2"/>
        <v>1616.822424</v>
      </c>
      <c r="L20" s="85" t="s">
        <v>80</v>
      </c>
      <c r="M20" s="113">
        <f t="shared" si="8"/>
        <v>1796.4693599999998</v>
      </c>
      <c r="N20" s="84">
        <f t="shared" si="3"/>
        <v>1676.895444</v>
      </c>
      <c r="O20" s="85" t="s">
        <v>80</v>
      </c>
      <c r="P20" s="113">
        <f t="shared" si="9"/>
        <v>1863.21716</v>
      </c>
      <c r="Q20" s="84">
        <f t="shared" si="4"/>
        <v>1647.7171199999998</v>
      </c>
      <c r="R20" s="85" t="s">
        <v>80</v>
      </c>
      <c r="S20" s="113">
        <f t="shared" si="10"/>
        <v>1830.7967999999998</v>
      </c>
      <c r="T20" s="84">
        <f t="shared" si="5"/>
        <v>1704.3573959999999</v>
      </c>
      <c r="U20" s="85" t="s">
        <v>80</v>
      </c>
      <c r="V20" s="113">
        <f t="shared" si="11"/>
        <v>1893.7304399999998</v>
      </c>
      <c r="W20" s="116">
        <f t="shared" si="12"/>
        <v>1716.372</v>
      </c>
      <c r="X20" s="117" t="s">
        <v>80</v>
      </c>
      <c r="Y20" s="128">
        <f>1946*0.98</f>
        <v>1907.08</v>
      </c>
      <c r="Z20" s="127"/>
      <c r="AB20" s="129"/>
    </row>
    <row r="21" spans="1:28" s="59" customFormat="1" ht="16.5" customHeight="1">
      <c r="A21" s="69"/>
      <c r="B21" s="82"/>
      <c r="C21" s="79"/>
      <c r="D21" s="87" t="s">
        <v>45</v>
      </c>
      <c r="E21" s="73">
        <f t="shared" si="0"/>
        <v>1666.332</v>
      </c>
      <c r="F21" s="88" t="s">
        <v>80</v>
      </c>
      <c r="G21" s="75">
        <f t="shared" si="6"/>
        <v>1851.48</v>
      </c>
      <c r="H21" s="73">
        <f t="shared" si="1"/>
        <v>1679.4675</v>
      </c>
      <c r="I21" s="74" t="s">
        <v>80</v>
      </c>
      <c r="J21" s="110">
        <f t="shared" si="7"/>
        <v>1866.075</v>
      </c>
      <c r="K21" s="73">
        <f t="shared" si="2"/>
        <v>1767.663</v>
      </c>
      <c r="L21" s="74" t="s">
        <v>80</v>
      </c>
      <c r="M21" s="110">
        <f t="shared" si="8"/>
        <v>1964.07</v>
      </c>
      <c r="N21" s="73">
        <f t="shared" si="3"/>
        <v>1833.3404999999998</v>
      </c>
      <c r="O21" s="74" t="s">
        <v>80</v>
      </c>
      <c r="P21" s="110">
        <f t="shared" si="9"/>
        <v>2037.0449999999998</v>
      </c>
      <c r="Q21" s="73">
        <f t="shared" si="4"/>
        <v>1801.44</v>
      </c>
      <c r="R21" s="74" t="s">
        <v>80</v>
      </c>
      <c r="S21" s="110">
        <f t="shared" si="10"/>
        <v>2001.6</v>
      </c>
      <c r="T21" s="73">
        <f t="shared" si="5"/>
        <v>1863.3645000000001</v>
      </c>
      <c r="U21" s="74" t="s">
        <v>80</v>
      </c>
      <c r="V21" s="110">
        <f t="shared" si="11"/>
        <v>2070.405</v>
      </c>
      <c r="W21" s="93">
        <f t="shared" si="12"/>
        <v>1876.5</v>
      </c>
      <c r="X21" s="115" t="s">
        <v>80</v>
      </c>
      <c r="Y21" s="120">
        <v>2085</v>
      </c>
      <c r="Z21" s="130"/>
      <c r="AB21" s="122"/>
    </row>
    <row r="22" spans="1:28" s="59" customFormat="1" ht="16.5" customHeight="1">
      <c r="A22" s="69"/>
      <c r="B22" s="82"/>
      <c r="C22" s="71" t="s">
        <v>86</v>
      </c>
      <c r="D22" s="83" t="s">
        <v>40</v>
      </c>
      <c r="E22" s="73">
        <f t="shared" si="0"/>
        <v>1671.1272000000001</v>
      </c>
      <c r="F22" s="89" t="s">
        <v>80</v>
      </c>
      <c r="G22" s="75">
        <f t="shared" si="6"/>
        <v>1856.808</v>
      </c>
      <c r="H22" s="73">
        <f t="shared" si="1"/>
        <v>1684.3005</v>
      </c>
      <c r="I22" s="74" t="s">
        <v>80</v>
      </c>
      <c r="J22" s="110">
        <f t="shared" si="7"/>
        <v>1871.445</v>
      </c>
      <c r="K22" s="73">
        <f t="shared" si="2"/>
        <v>1772.7498</v>
      </c>
      <c r="L22" s="74" t="s">
        <v>80</v>
      </c>
      <c r="M22" s="110">
        <f t="shared" si="8"/>
        <v>1969.722</v>
      </c>
      <c r="N22" s="73">
        <f t="shared" si="3"/>
        <v>1838.6163</v>
      </c>
      <c r="O22" s="74" t="s">
        <v>80</v>
      </c>
      <c r="P22" s="110">
        <f t="shared" si="9"/>
        <v>2042.907</v>
      </c>
      <c r="Q22" s="73">
        <f t="shared" si="4"/>
        <v>1806.624</v>
      </c>
      <c r="R22" s="74" t="s">
        <v>80</v>
      </c>
      <c r="S22" s="110">
        <f t="shared" si="10"/>
        <v>2007.36</v>
      </c>
      <c r="T22" s="73">
        <f t="shared" si="5"/>
        <v>1868.7267</v>
      </c>
      <c r="U22" s="74" t="s">
        <v>80</v>
      </c>
      <c r="V22" s="110">
        <f t="shared" si="11"/>
        <v>2076.363</v>
      </c>
      <c r="W22" s="93">
        <f t="shared" si="12"/>
        <v>1881.9</v>
      </c>
      <c r="X22" s="115" t="s">
        <v>80</v>
      </c>
      <c r="Y22" s="120">
        <v>2091</v>
      </c>
      <c r="Z22" s="124" t="s">
        <v>87</v>
      </c>
      <c r="AB22" s="122"/>
    </row>
    <row r="23" spans="1:28" s="59" customFormat="1" ht="16.5" customHeight="1">
      <c r="A23" s="69"/>
      <c r="B23" s="82"/>
      <c r="C23" s="71"/>
      <c r="D23" s="83" t="s">
        <v>48</v>
      </c>
      <c r="E23" s="84">
        <f t="shared" si="0"/>
        <v>1428.1304400000001</v>
      </c>
      <c r="F23" s="85" t="s">
        <v>80</v>
      </c>
      <c r="G23" s="86">
        <f t="shared" si="6"/>
        <v>1586.8116</v>
      </c>
      <c r="H23" s="84">
        <f t="shared" si="1"/>
        <v>1439.388225</v>
      </c>
      <c r="I23" s="85" t="s">
        <v>80</v>
      </c>
      <c r="J23" s="113">
        <f t="shared" si="7"/>
        <v>1599.32025</v>
      </c>
      <c r="K23" s="84">
        <f t="shared" si="2"/>
        <v>1514.97621</v>
      </c>
      <c r="L23" s="85" t="s">
        <v>80</v>
      </c>
      <c r="M23" s="113">
        <f t="shared" si="8"/>
        <v>1683.3069</v>
      </c>
      <c r="N23" s="84">
        <f t="shared" si="3"/>
        <v>1571.265135</v>
      </c>
      <c r="O23" s="85" t="s">
        <v>80</v>
      </c>
      <c r="P23" s="113">
        <f aca="true" t="shared" si="13" ref="P23:P28">Y23*0.977</f>
        <v>1745.85015</v>
      </c>
      <c r="Q23" s="84">
        <f t="shared" si="4"/>
        <v>1543.9248</v>
      </c>
      <c r="R23" s="85" t="s">
        <v>80</v>
      </c>
      <c r="S23" s="113">
        <f aca="true" t="shared" si="14" ref="S23:S28">Y23*0.96</f>
        <v>1715.472</v>
      </c>
      <c r="T23" s="84">
        <f t="shared" si="5"/>
        <v>1596.997215</v>
      </c>
      <c r="U23" s="85" t="s">
        <v>80</v>
      </c>
      <c r="V23" s="113">
        <f t="shared" si="11"/>
        <v>1774.44135</v>
      </c>
      <c r="W23" s="116">
        <f aca="true" t="shared" si="15" ref="W23:W28">Y23*0.9</f>
        <v>1608.255</v>
      </c>
      <c r="X23" s="117" t="s">
        <v>80</v>
      </c>
      <c r="Y23" s="128">
        <f>1805*0.99</f>
        <v>1786.95</v>
      </c>
      <c r="Z23" s="123"/>
      <c r="AB23" s="129"/>
    </row>
    <row r="24" spans="1:28" s="59" customFormat="1" ht="16.5" customHeight="1">
      <c r="A24" s="69"/>
      <c r="B24" s="82"/>
      <c r="C24" s="71"/>
      <c r="D24" s="83" t="s">
        <v>49</v>
      </c>
      <c r="E24" s="84">
        <f t="shared" si="0"/>
        <v>1485.8326800000002</v>
      </c>
      <c r="F24" s="85" t="s">
        <v>80</v>
      </c>
      <c r="G24" s="86">
        <f t="shared" si="6"/>
        <v>1650.9252000000001</v>
      </c>
      <c r="H24" s="84">
        <f t="shared" si="1"/>
        <v>1497.545325</v>
      </c>
      <c r="I24" s="85" t="s">
        <v>80</v>
      </c>
      <c r="J24" s="113">
        <f t="shared" si="7"/>
        <v>1663.9392500000001</v>
      </c>
      <c r="K24" s="84">
        <f t="shared" si="2"/>
        <v>1576.1873699999999</v>
      </c>
      <c r="L24" s="85" t="s">
        <v>80</v>
      </c>
      <c r="M24" s="113">
        <f t="shared" si="8"/>
        <v>1751.3192999999999</v>
      </c>
      <c r="N24" s="84">
        <f t="shared" si="3"/>
        <v>1634.7505950000002</v>
      </c>
      <c r="O24" s="85" t="s">
        <v>80</v>
      </c>
      <c r="P24" s="113">
        <f t="shared" si="13"/>
        <v>1816.38955</v>
      </c>
      <c r="Q24" s="84">
        <f t="shared" si="4"/>
        <v>1606.3056000000001</v>
      </c>
      <c r="R24" s="85" t="s">
        <v>80</v>
      </c>
      <c r="S24" s="113">
        <f t="shared" si="14"/>
        <v>1784.784</v>
      </c>
      <c r="T24" s="84">
        <f t="shared" si="5"/>
        <v>1661.522355</v>
      </c>
      <c r="U24" s="85" t="s">
        <v>80</v>
      </c>
      <c r="V24" s="113">
        <f t="shared" si="11"/>
        <v>1846.13595</v>
      </c>
      <c r="W24" s="116">
        <f t="shared" si="15"/>
        <v>1673.2350000000001</v>
      </c>
      <c r="X24" s="117" t="s">
        <v>80</v>
      </c>
      <c r="Y24" s="128">
        <f>1805*1.03</f>
        <v>1859.15</v>
      </c>
      <c r="Z24" s="123"/>
      <c r="AB24" s="129"/>
    </row>
    <row r="25" spans="1:28" s="59" customFormat="1" ht="24">
      <c r="A25" s="69"/>
      <c r="B25" s="82"/>
      <c r="C25" s="71"/>
      <c r="D25" s="90" t="s">
        <v>50</v>
      </c>
      <c r="E25" s="84">
        <f t="shared" si="0"/>
        <v>1527.2712000000001</v>
      </c>
      <c r="F25" s="85" t="s">
        <v>80</v>
      </c>
      <c r="G25" s="86">
        <f t="shared" si="6"/>
        <v>1696.968</v>
      </c>
      <c r="H25" s="84">
        <f t="shared" si="1"/>
        <v>1539.3105</v>
      </c>
      <c r="I25" s="85" t="s">
        <v>80</v>
      </c>
      <c r="J25" s="113">
        <f t="shared" si="7"/>
        <v>1710.345</v>
      </c>
      <c r="K25" s="84">
        <f t="shared" si="2"/>
        <v>1620.1457999999998</v>
      </c>
      <c r="L25" s="85" t="s">
        <v>80</v>
      </c>
      <c r="M25" s="113">
        <f t="shared" si="8"/>
        <v>1800.1619999999998</v>
      </c>
      <c r="N25" s="84">
        <f t="shared" si="3"/>
        <v>1680.3423</v>
      </c>
      <c r="O25" s="85" t="s">
        <v>80</v>
      </c>
      <c r="P25" s="113">
        <f t="shared" si="13"/>
        <v>1867.047</v>
      </c>
      <c r="Q25" s="84">
        <f t="shared" si="4"/>
        <v>1651.104</v>
      </c>
      <c r="R25" s="85" t="s">
        <v>80</v>
      </c>
      <c r="S25" s="113">
        <f t="shared" si="14"/>
        <v>1834.56</v>
      </c>
      <c r="T25" s="84">
        <f t="shared" si="5"/>
        <v>1707.8607000000002</v>
      </c>
      <c r="U25" s="85" t="s">
        <v>80</v>
      </c>
      <c r="V25" s="113">
        <f t="shared" si="11"/>
        <v>1897.623</v>
      </c>
      <c r="W25" s="116">
        <f t="shared" si="15"/>
        <v>1719.9</v>
      </c>
      <c r="X25" s="117" t="s">
        <v>80</v>
      </c>
      <c r="Y25" s="128">
        <f>1950*0.98</f>
        <v>1911</v>
      </c>
      <c r="Z25" s="123"/>
      <c r="AB25" s="129"/>
    </row>
    <row r="26" spans="1:28" s="59" customFormat="1" ht="16.5" customHeight="1">
      <c r="A26" s="69"/>
      <c r="B26" s="82"/>
      <c r="C26" s="79"/>
      <c r="D26" s="90" t="s">
        <v>45</v>
      </c>
      <c r="E26" s="91">
        <f t="shared" si="0"/>
        <v>1669.5288</v>
      </c>
      <c r="F26" s="74" t="s">
        <v>80</v>
      </c>
      <c r="G26" s="75">
        <f t="shared" si="6"/>
        <v>1855.032</v>
      </c>
      <c r="H26" s="91">
        <f t="shared" si="1"/>
        <v>1682.6895</v>
      </c>
      <c r="I26" s="74" t="s">
        <v>80</v>
      </c>
      <c r="J26" s="110">
        <f t="shared" si="7"/>
        <v>1869.655</v>
      </c>
      <c r="K26" s="91">
        <f t="shared" si="2"/>
        <v>1771.0542</v>
      </c>
      <c r="L26" s="74" t="s">
        <v>80</v>
      </c>
      <c r="M26" s="75">
        <f t="shared" si="8"/>
        <v>1967.838</v>
      </c>
      <c r="N26" s="91">
        <f t="shared" si="3"/>
        <v>1836.8577</v>
      </c>
      <c r="O26" s="74" t="s">
        <v>80</v>
      </c>
      <c r="P26" s="75">
        <f t="shared" si="13"/>
        <v>2040.953</v>
      </c>
      <c r="Q26" s="91">
        <f t="shared" si="4"/>
        <v>1804.896</v>
      </c>
      <c r="R26" s="74" t="s">
        <v>80</v>
      </c>
      <c r="S26" s="75">
        <f t="shared" si="14"/>
        <v>2005.4399999999998</v>
      </c>
      <c r="T26" s="91">
        <f t="shared" si="5"/>
        <v>1866.9393</v>
      </c>
      <c r="U26" s="74" t="s">
        <v>80</v>
      </c>
      <c r="V26" s="75">
        <f t="shared" si="11"/>
        <v>2074.377</v>
      </c>
      <c r="W26" s="93">
        <f t="shared" si="15"/>
        <v>1880.1000000000001</v>
      </c>
      <c r="X26" s="115" t="s">
        <v>80</v>
      </c>
      <c r="Y26" s="120">
        <v>2089</v>
      </c>
      <c r="Z26" s="123"/>
      <c r="AB26" s="122"/>
    </row>
    <row r="27" spans="1:28" s="59" customFormat="1" ht="96">
      <c r="A27" s="69"/>
      <c r="B27" s="70" t="s">
        <v>51</v>
      </c>
      <c r="C27" s="92" t="s">
        <v>52</v>
      </c>
      <c r="D27" s="92"/>
      <c r="E27" s="93">
        <f>W27*0.888</f>
        <v>710.4</v>
      </c>
      <c r="F27" s="93"/>
      <c r="G27" s="93"/>
      <c r="H27" s="93">
        <f>W27*0.895</f>
        <v>716</v>
      </c>
      <c r="I27" s="93"/>
      <c r="J27" s="93"/>
      <c r="K27" s="93">
        <f>W27*0.942</f>
        <v>753.5999999999999</v>
      </c>
      <c r="L27" s="93"/>
      <c r="M27" s="93"/>
      <c r="N27" s="93">
        <f>W27*0.977</f>
        <v>781.6</v>
      </c>
      <c r="O27" s="93"/>
      <c r="P27" s="93"/>
      <c r="Q27" s="93">
        <f>W27*0.96</f>
        <v>768</v>
      </c>
      <c r="R27" s="93"/>
      <c r="S27" s="93"/>
      <c r="T27" s="93">
        <f>W27*0.993</f>
        <v>794.4</v>
      </c>
      <c r="U27" s="93"/>
      <c r="V27" s="93"/>
      <c r="W27" s="93">
        <v>800</v>
      </c>
      <c r="X27" s="93"/>
      <c r="Y27" s="93"/>
      <c r="Z27" s="131" t="s">
        <v>88</v>
      </c>
      <c r="AB27" s="132"/>
    </row>
    <row r="28" spans="1:28" s="59" customFormat="1" ht="18" customHeight="1">
      <c r="A28" s="69"/>
      <c r="B28" s="76"/>
      <c r="C28" s="94" t="s">
        <v>54</v>
      </c>
      <c r="D28" s="78" t="s">
        <v>55</v>
      </c>
      <c r="E28" s="95">
        <f aca="true" t="shared" si="16" ref="E28:E34">G28*0.9</f>
        <v>401.9976</v>
      </c>
      <c r="F28" s="89" t="s">
        <v>80</v>
      </c>
      <c r="G28" s="75">
        <f>Y28*0.888</f>
        <v>446.664</v>
      </c>
      <c r="H28" s="95">
        <f aca="true" t="shared" si="17" ref="H28:H34">J28*0.9</f>
        <v>405.1665</v>
      </c>
      <c r="I28" s="89" t="s">
        <v>80</v>
      </c>
      <c r="J28" s="110">
        <f>Y28*0.895</f>
        <v>450.185</v>
      </c>
      <c r="K28" s="95">
        <f aca="true" t="shared" si="18" ref="K28:K34">M28*0.9</f>
        <v>426.4434</v>
      </c>
      <c r="L28" s="89" t="s">
        <v>80</v>
      </c>
      <c r="M28" s="114">
        <f>Y28*0.942</f>
        <v>473.82599999999996</v>
      </c>
      <c r="N28" s="95">
        <f aca="true" t="shared" si="19" ref="N28:N34">P28*0.9</f>
        <v>442.2879</v>
      </c>
      <c r="O28" s="89" t="s">
        <v>80</v>
      </c>
      <c r="P28" s="114">
        <f t="shared" si="13"/>
        <v>491.431</v>
      </c>
      <c r="Q28" s="95">
        <f aca="true" t="shared" si="20" ref="Q28:Q34">S28*0.9</f>
        <v>434.592</v>
      </c>
      <c r="R28" s="89" t="s">
        <v>80</v>
      </c>
      <c r="S28" s="114">
        <f t="shared" si="14"/>
        <v>482.88</v>
      </c>
      <c r="T28" s="95">
        <f aca="true" t="shared" si="21" ref="T28:T34">V28*0.9</f>
        <v>449.5311</v>
      </c>
      <c r="U28" s="89" t="s">
        <v>80</v>
      </c>
      <c r="V28" s="114">
        <f>Y28*0.993</f>
        <v>499.479</v>
      </c>
      <c r="W28" s="93">
        <f t="shared" si="15"/>
        <v>452.7</v>
      </c>
      <c r="X28" s="115" t="s">
        <v>80</v>
      </c>
      <c r="Y28" s="120">
        <v>503</v>
      </c>
      <c r="Z28" s="123" t="s">
        <v>89</v>
      </c>
      <c r="AB28" s="122"/>
    </row>
    <row r="29" spans="1:28" s="59" customFormat="1" ht="18" customHeight="1">
      <c r="A29" s="69"/>
      <c r="B29" s="96"/>
      <c r="C29" s="94"/>
      <c r="D29" s="80" t="s">
        <v>57</v>
      </c>
      <c r="E29" s="73">
        <f t="shared" si="16"/>
        <v>687.3120000000001</v>
      </c>
      <c r="F29" s="74" t="s">
        <v>80</v>
      </c>
      <c r="G29" s="75">
        <f aca="true" t="shared" si="22" ref="G29:G34">Y29*0.888</f>
        <v>763.6800000000001</v>
      </c>
      <c r="H29" s="73">
        <f t="shared" si="17"/>
        <v>692.73</v>
      </c>
      <c r="I29" s="74" t="s">
        <v>80</v>
      </c>
      <c r="J29" s="110">
        <f aca="true" t="shared" si="23" ref="J29:J34">Y29*0.895</f>
        <v>769.7</v>
      </c>
      <c r="K29" s="73">
        <f t="shared" si="18"/>
        <v>729.1080000000001</v>
      </c>
      <c r="L29" s="74" t="s">
        <v>80</v>
      </c>
      <c r="M29" s="110">
        <f aca="true" t="shared" si="24" ref="M29:M34">Y29*0.942</f>
        <v>810.12</v>
      </c>
      <c r="N29" s="73">
        <f t="shared" si="19"/>
        <v>756.1980000000001</v>
      </c>
      <c r="O29" s="74" t="s">
        <v>80</v>
      </c>
      <c r="P29" s="110">
        <f aca="true" t="shared" si="25" ref="P29:P34">Y29*0.977</f>
        <v>840.22</v>
      </c>
      <c r="Q29" s="73">
        <f t="shared" si="20"/>
        <v>743.0400000000001</v>
      </c>
      <c r="R29" s="74" t="s">
        <v>80</v>
      </c>
      <c r="S29" s="110">
        <f aca="true" t="shared" si="26" ref="S29:S34">Y29*0.96</f>
        <v>825.6</v>
      </c>
      <c r="T29" s="73">
        <f t="shared" si="21"/>
        <v>768.582</v>
      </c>
      <c r="U29" s="74" t="s">
        <v>80</v>
      </c>
      <c r="V29" s="110">
        <f aca="true" t="shared" si="27" ref="V29:V34">Y29*0.993</f>
        <v>853.98</v>
      </c>
      <c r="W29" s="93">
        <f aca="true" t="shared" si="28" ref="W29:W34">Y29*0.9</f>
        <v>774</v>
      </c>
      <c r="X29" s="115" t="s">
        <v>80</v>
      </c>
      <c r="Y29" s="120">
        <v>860</v>
      </c>
      <c r="Z29" s="133"/>
      <c r="AB29" s="122"/>
    </row>
    <row r="30" spans="1:28" s="59" customFormat="1" ht="18" customHeight="1">
      <c r="A30" s="97"/>
      <c r="B30" s="98" t="s">
        <v>58</v>
      </c>
      <c r="C30" s="98"/>
      <c r="D30" s="99"/>
      <c r="E30" s="73">
        <f t="shared" si="16"/>
        <v>3596.4</v>
      </c>
      <c r="F30" s="74" t="s">
        <v>80</v>
      </c>
      <c r="G30" s="75">
        <f t="shared" si="22"/>
        <v>3996</v>
      </c>
      <c r="H30" s="73">
        <f t="shared" si="17"/>
        <v>3624.75</v>
      </c>
      <c r="I30" s="74" t="s">
        <v>80</v>
      </c>
      <c r="J30" s="110">
        <f t="shared" si="23"/>
        <v>4027.5</v>
      </c>
      <c r="K30" s="73">
        <f t="shared" si="18"/>
        <v>3815.1</v>
      </c>
      <c r="L30" s="74" t="s">
        <v>80</v>
      </c>
      <c r="M30" s="110">
        <f t="shared" si="24"/>
        <v>4239</v>
      </c>
      <c r="N30" s="73">
        <f t="shared" si="19"/>
        <v>3956.85</v>
      </c>
      <c r="O30" s="74" t="s">
        <v>80</v>
      </c>
      <c r="P30" s="110">
        <f t="shared" si="25"/>
        <v>4396.5</v>
      </c>
      <c r="Q30" s="73">
        <f t="shared" si="20"/>
        <v>3888</v>
      </c>
      <c r="R30" s="74" t="s">
        <v>80</v>
      </c>
      <c r="S30" s="110">
        <f t="shared" si="26"/>
        <v>4320</v>
      </c>
      <c r="T30" s="73">
        <f t="shared" si="21"/>
        <v>4021.65</v>
      </c>
      <c r="U30" s="74" t="s">
        <v>80</v>
      </c>
      <c r="V30" s="110">
        <f t="shared" si="27"/>
        <v>4468.5</v>
      </c>
      <c r="W30" s="93">
        <f t="shared" si="28"/>
        <v>4050</v>
      </c>
      <c r="X30" s="115" t="s">
        <v>80</v>
      </c>
      <c r="Y30" s="120">
        <v>4500</v>
      </c>
      <c r="Z30" s="123" t="s">
        <v>90</v>
      </c>
      <c r="AB30" s="122"/>
    </row>
    <row r="31" spans="1:28" s="59" customFormat="1" ht="18" customHeight="1">
      <c r="A31" s="69" t="s">
        <v>60</v>
      </c>
      <c r="B31" s="100" t="s">
        <v>61</v>
      </c>
      <c r="C31" s="101" t="s">
        <v>62</v>
      </c>
      <c r="D31" s="102" t="s">
        <v>63</v>
      </c>
      <c r="E31" s="73">
        <f t="shared" si="16"/>
        <v>1374.6240000000003</v>
      </c>
      <c r="F31" s="74" t="s">
        <v>80</v>
      </c>
      <c r="G31" s="75">
        <f t="shared" si="22"/>
        <v>1527.3600000000001</v>
      </c>
      <c r="H31" s="73">
        <f t="shared" si="17"/>
        <v>1385.46</v>
      </c>
      <c r="I31" s="74" t="s">
        <v>80</v>
      </c>
      <c r="J31" s="110">
        <f t="shared" si="23"/>
        <v>1539.4</v>
      </c>
      <c r="K31" s="73">
        <f t="shared" si="18"/>
        <v>1458.2160000000001</v>
      </c>
      <c r="L31" s="74" t="s">
        <v>80</v>
      </c>
      <c r="M31" s="110">
        <f t="shared" si="24"/>
        <v>1620.24</v>
      </c>
      <c r="N31" s="73">
        <f t="shared" si="19"/>
        <v>1512.3960000000002</v>
      </c>
      <c r="O31" s="74" t="s">
        <v>80</v>
      </c>
      <c r="P31" s="110">
        <f t="shared" si="25"/>
        <v>1680.44</v>
      </c>
      <c r="Q31" s="73">
        <f t="shared" si="20"/>
        <v>1486.0800000000002</v>
      </c>
      <c r="R31" s="74" t="s">
        <v>80</v>
      </c>
      <c r="S31" s="110">
        <f t="shared" si="26"/>
        <v>1651.2</v>
      </c>
      <c r="T31" s="73">
        <f t="shared" si="21"/>
        <v>1537.164</v>
      </c>
      <c r="U31" s="74" t="s">
        <v>80</v>
      </c>
      <c r="V31" s="110">
        <f t="shared" si="27"/>
        <v>1707.96</v>
      </c>
      <c r="W31" s="93">
        <f t="shared" si="28"/>
        <v>1548</v>
      </c>
      <c r="X31" s="115" t="s">
        <v>80</v>
      </c>
      <c r="Y31" s="120">
        <v>1720</v>
      </c>
      <c r="Z31" s="126" t="s">
        <v>91</v>
      </c>
      <c r="AB31" s="122"/>
    </row>
    <row r="32" spans="1:28" s="59" customFormat="1" ht="24">
      <c r="A32" s="69"/>
      <c r="B32" s="100"/>
      <c r="C32" s="103"/>
      <c r="D32" s="102" t="s">
        <v>65</v>
      </c>
      <c r="E32" s="73">
        <f t="shared" si="16"/>
        <v>1033.3656</v>
      </c>
      <c r="F32" s="74" t="s">
        <v>80</v>
      </c>
      <c r="G32" s="75">
        <f t="shared" si="22"/>
        <v>1148.184</v>
      </c>
      <c r="H32" s="73">
        <f t="shared" si="17"/>
        <v>1041.5115</v>
      </c>
      <c r="I32" s="74" t="s">
        <v>80</v>
      </c>
      <c r="J32" s="110">
        <f t="shared" si="23"/>
        <v>1157.2350000000001</v>
      </c>
      <c r="K32" s="73">
        <f t="shared" si="18"/>
        <v>1096.2053999999998</v>
      </c>
      <c r="L32" s="74" t="s">
        <v>80</v>
      </c>
      <c r="M32" s="110">
        <f t="shared" si="24"/>
        <v>1218.0059999999999</v>
      </c>
      <c r="N32" s="73">
        <f t="shared" si="19"/>
        <v>1136.9349</v>
      </c>
      <c r="O32" s="74" t="s">
        <v>80</v>
      </c>
      <c r="P32" s="110">
        <f t="shared" si="25"/>
        <v>1263.261</v>
      </c>
      <c r="Q32" s="73">
        <f t="shared" si="20"/>
        <v>1117.152</v>
      </c>
      <c r="R32" s="74" t="s">
        <v>80</v>
      </c>
      <c r="S32" s="110">
        <f t="shared" si="26"/>
        <v>1241.28</v>
      </c>
      <c r="T32" s="73">
        <f t="shared" si="21"/>
        <v>1155.5541</v>
      </c>
      <c r="U32" s="74" t="s">
        <v>80</v>
      </c>
      <c r="V32" s="110">
        <f t="shared" si="27"/>
        <v>1283.949</v>
      </c>
      <c r="W32" s="93">
        <f t="shared" si="28"/>
        <v>1163.7</v>
      </c>
      <c r="X32" s="115" t="s">
        <v>80</v>
      </c>
      <c r="Y32" s="120">
        <v>1293</v>
      </c>
      <c r="Z32" s="127"/>
      <c r="AB32" s="122"/>
    </row>
    <row r="33" spans="1:28" s="59" customFormat="1" ht="18" customHeight="1">
      <c r="A33" s="69"/>
      <c r="B33" s="70"/>
      <c r="C33" s="104" t="s">
        <v>66</v>
      </c>
      <c r="D33" s="105"/>
      <c r="E33" s="73">
        <f t="shared" si="16"/>
        <v>308.49120000000005</v>
      </c>
      <c r="F33" s="88" t="s">
        <v>80</v>
      </c>
      <c r="G33" s="75">
        <f t="shared" si="22"/>
        <v>342.76800000000003</v>
      </c>
      <c r="H33" s="73">
        <f t="shared" si="17"/>
        <v>310.92300000000006</v>
      </c>
      <c r="I33" s="88" t="s">
        <v>80</v>
      </c>
      <c r="J33" s="110">
        <f t="shared" si="23"/>
        <v>345.47</v>
      </c>
      <c r="K33" s="73">
        <f t="shared" si="18"/>
        <v>327.25079999999997</v>
      </c>
      <c r="L33" s="88" t="s">
        <v>80</v>
      </c>
      <c r="M33" s="110">
        <f t="shared" si="24"/>
        <v>363.61199999999997</v>
      </c>
      <c r="N33" s="73">
        <f t="shared" si="19"/>
        <v>339.4098</v>
      </c>
      <c r="O33" s="88" t="s">
        <v>80</v>
      </c>
      <c r="P33" s="110">
        <f t="shared" si="25"/>
        <v>377.122</v>
      </c>
      <c r="Q33" s="73">
        <f t="shared" si="20"/>
        <v>333.504</v>
      </c>
      <c r="R33" s="88" t="s">
        <v>80</v>
      </c>
      <c r="S33" s="110">
        <f t="shared" si="26"/>
        <v>370.56</v>
      </c>
      <c r="T33" s="73">
        <f t="shared" si="21"/>
        <v>344.9682</v>
      </c>
      <c r="U33" s="88" t="s">
        <v>80</v>
      </c>
      <c r="V33" s="110">
        <f t="shared" si="27"/>
        <v>383.298</v>
      </c>
      <c r="W33" s="93">
        <f t="shared" si="28"/>
        <v>347.40000000000003</v>
      </c>
      <c r="X33" s="115" t="s">
        <v>80</v>
      </c>
      <c r="Y33" s="120">
        <v>386</v>
      </c>
      <c r="Z33" s="127"/>
      <c r="AB33" s="122"/>
    </row>
    <row r="34" spans="1:28" s="59" customFormat="1" ht="18" customHeight="1">
      <c r="A34" s="69"/>
      <c r="B34" s="70"/>
      <c r="C34" s="106" t="s">
        <v>67</v>
      </c>
      <c r="D34" s="107"/>
      <c r="E34" s="91">
        <f t="shared" si="16"/>
        <v>1278.72</v>
      </c>
      <c r="F34" s="74" t="s">
        <v>80</v>
      </c>
      <c r="G34" s="75">
        <f t="shared" si="22"/>
        <v>1420.8</v>
      </c>
      <c r="H34" s="91">
        <f t="shared" si="17"/>
        <v>1288.8</v>
      </c>
      <c r="I34" s="74" t="s">
        <v>80</v>
      </c>
      <c r="J34" s="110">
        <f t="shared" si="23"/>
        <v>1432</v>
      </c>
      <c r="K34" s="91">
        <f t="shared" si="18"/>
        <v>1356.4799999999998</v>
      </c>
      <c r="L34" s="74" t="s">
        <v>80</v>
      </c>
      <c r="M34" s="75">
        <f t="shared" si="24"/>
        <v>1507.1999999999998</v>
      </c>
      <c r="N34" s="91">
        <f t="shared" si="19"/>
        <v>1406.88</v>
      </c>
      <c r="O34" s="74" t="s">
        <v>80</v>
      </c>
      <c r="P34" s="75">
        <f t="shared" si="25"/>
        <v>1563.2</v>
      </c>
      <c r="Q34" s="91">
        <f t="shared" si="20"/>
        <v>1382.4</v>
      </c>
      <c r="R34" s="74" t="s">
        <v>80</v>
      </c>
      <c r="S34" s="75">
        <f t="shared" si="26"/>
        <v>1536</v>
      </c>
      <c r="T34" s="91">
        <f t="shared" si="21"/>
        <v>1429.92</v>
      </c>
      <c r="U34" s="74" t="s">
        <v>80</v>
      </c>
      <c r="V34" s="75">
        <f t="shared" si="27"/>
        <v>1588.8</v>
      </c>
      <c r="W34" s="93">
        <f t="shared" si="28"/>
        <v>1440</v>
      </c>
      <c r="X34" s="115" t="s">
        <v>80</v>
      </c>
      <c r="Y34" s="134">
        <v>1600</v>
      </c>
      <c r="Z34" s="130"/>
      <c r="AB34" s="135"/>
    </row>
    <row r="35" spans="1:28" s="59" customFormat="1" ht="36">
      <c r="A35" s="69"/>
      <c r="B35" s="70"/>
      <c r="C35" s="92" t="s">
        <v>68</v>
      </c>
      <c r="D35" s="92"/>
      <c r="E35" s="93">
        <f>W35*0.888</f>
        <v>79.92</v>
      </c>
      <c r="F35" s="93"/>
      <c r="G35" s="93"/>
      <c r="H35" s="93">
        <f>W35*0.895</f>
        <v>80.55</v>
      </c>
      <c r="I35" s="93"/>
      <c r="J35" s="93"/>
      <c r="K35" s="93">
        <f>W35*0.942</f>
        <v>84.78</v>
      </c>
      <c r="L35" s="93"/>
      <c r="M35" s="93"/>
      <c r="N35" s="93">
        <f>W35*0.977</f>
        <v>87.92999999999999</v>
      </c>
      <c r="O35" s="93"/>
      <c r="P35" s="93"/>
      <c r="Q35" s="93">
        <f>W35*0.96</f>
        <v>86.39999999999999</v>
      </c>
      <c r="R35" s="93"/>
      <c r="S35" s="93"/>
      <c r="T35" s="93">
        <f>W35*0.993</f>
        <v>89.37</v>
      </c>
      <c r="U35" s="93"/>
      <c r="V35" s="93"/>
      <c r="W35" s="118">
        <v>90</v>
      </c>
      <c r="X35" s="118"/>
      <c r="Y35" s="118"/>
      <c r="Z35" s="136" t="s">
        <v>92</v>
      </c>
      <c r="AB35" s="132"/>
    </row>
    <row r="36" spans="1:28" s="59" customFormat="1" ht="18" customHeight="1">
      <c r="A36" s="69"/>
      <c r="B36" s="82" t="s">
        <v>70</v>
      </c>
      <c r="C36" s="108" t="s">
        <v>71</v>
      </c>
      <c r="D36" s="78" t="s">
        <v>72</v>
      </c>
      <c r="E36" s="95">
        <f aca="true" t="shared" si="29" ref="E36:E38">G36*0.9</f>
        <v>485.1144</v>
      </c>
      <c r="F36" s="109" t="s">
        <v>80</v>
      </c>
      <c r="G36" s="75">
        <f aca="true" t="shared" si="30" ref="G36:G38">Y36*0.888</f>
        <v>539.016</v>
      </c>
      <c r="H36" s="95">
        <f aca="true" t="shared" si="31" ref="H36:H38">J36*0.9</f>
        <v>488.9385</v>
      </c>
      <c r="I36" s="89" t="s">
        <v>80</v>
      </c>
      <c r="J36" s="110">
        <f aca="true" t="shared" si="32" ref="J36:J38">Y36*0.895</f>
        <v>543.265</v>
      </c>
      <c r="K36" s="95">
        <f aca="true" t="shared" si="33" ref="K36:K38">M36*0.9</f>
        <v>514.6146</v>
      </c>
      <c r="L36" s="89" t="s">
        <v>80</v>
      </c>
      <c r="M36" s="114">
        <f aca="true" t="shared" si="34" ref="M36:M38">Y36*0.942</f>
        <v>571.794</v>
      </c>
      <c r="N36" s="95">
        <f aca="true" t="shared" si="35" ref="N36:N38">P36*0.9</f>
        <v>533.7351</v>
      </c>
      <c r="O36" s="89" t="s">
        <v>80</v>
      </c>
      <c r="P36" s="114">
        <f aca="true" t="shared" si="36" ref="P36:P38">Y36*0.977</f>
        <v>593.039</v>
      </c>
      <c r="Q36" s="95">
        <f aca="true" t="shared" si="37" ref="Q36:Q38">S36*0.9</f>
        <v>524.4480000000001</v>
      </c>
      <c r="R36" s="89" t="s">
        <v>80</v>
      </c>
      <c r="S36" s="114">
        <f aca="true" t="shared" si="38" ref="S36:S38">Y36*0.96</f>
        <v>582.72</v>
      </c>
      <c r="T36" s="95">
        <f aca="true" t="shared" si="39" ref="T36:T38">V36*0.9</f>
        <v>542.4759</v>
      </c>
      <c r="U36" s="89" t="s">
        <v>80</v>
      </c>
      <c r="V36" s="114">
        <f aca="true" t="shared" si="40" ref="V36:V38">Y36*0.993</f>
        <v>602.751</v>
      </c>
      <c r="W36" s="93">
        <f aca="true" t="shared" si="41" ref="W36:W38">Y36*0.9</f>
        <v>546.3000000000001</v>
      </c>
      <c r="X36" s="115" t="s">
        <v>80</v>
      </c>
      <c r="Y36" s="120">
        <v>607</v>
      </c>
      <c r="Z36" s="137" t="s">
        <v>93</v>
      </c>
      <c r="AB36" s="122"/>
    </row>
    <row r="37" spans="1:28" s="59" customFormat="1" ht="18" customHeight="1">
      <c r="A37" s="69"/>
      <c r="B37" s="82"/>
      <c r="C37" s="71"/>
      <c r="D37" s="72" t="s">
        <v>74</v>
      </c>
      <c r="E37" s="91">
        <f t="shared" si="29"/>
        <v>1528.0704</v>
      </c>
      <c r="F37" s="89" t="s">
        <v>80</v>
      </c>
      <c r="G37" s="75">
        <f t="shared" si="30"/>
        <v>1697.856</v>
      </c>
      <c r="H37" s="73">
        <f t="shared" si="31"/>
        <v>1540.116</v>
      </c>
      <c r="I37" s="74" t="s">
        <v>80</v>
      </c>
      <c r="J37" s="110">
        <f t="shared" si="32"/>
        <v>1711.24</v>
      </c>
      <c r="K37" s="73">
        <f t="shared" si="33"/>
        <v>1620.9935999999998</v>
      </c>
      <c r="L37" s="74" t="s">
        <v>80</v>
      </c>
      <c r="M37" s="110">
        <f t="shared" si="34"/>
        <v>1801.1039999999998</v>
      </c>
      <c r="N37" s="73">
        <f t="shared" si="35"/>
        <v>1681.2215999999999</v>
      </c>
      <c r="O37" s="74" t="s">
        <v>80</v>
      </c>
      <c r="P37" s="110">
        <f t="shared" si="36"/>
        <v>1868.024</v>
      </c>
      <c r="Q37" s="73">
        <f t="shared" si="37"/>
        <v>1651.968</v>
      </c>
      <c r="R37" s="74" t="s">
        <v>80</v>
      </c>
      <c r="S37" s="110">
        <f t="shared" si="38"/>
        <v>1835.52</v>
      </c>
      <c r="T37" s="73">
        <f t="shared" si="39"/>
        <v>1708.7544</v>
      </c>
      <c r="U37" s="74" t="s">
        <v>80</v>
      </c>
      <c r="V37" s="110">
        <f t="shared" si="40"/>
        <v>1898.616</v>
      </c>
      <c r="W37" s="93">
        <f t="shared" si="41"/>
        <v>1720.8</v>
      </c>
      <c r="X37" s="115" t="s">
        <v>80</v>
      </c>
      <c r="Y37" s="120">
        <v>1912</v>
      </c>
      <c r="Z37" s="137"/>
      <c r="AB37" s="122"/>
    </row>
    <row r="38" spans="1:28" s="59" customFormat="1" ht="24">
      <c r="A38" s="69"/>
      <c r="B38" s="82"/>
      <c r="C38" s="98" t="s">
        <v>94</v>
      </c>
      <c r="D38" s="99"/>
      <c r="E38" s="73">
        <f t="shared" si="29"/>
        <v>17.582400000000003</v>
      </c>
      <c r="F38" s="88" t="s">
        <v>80</v>
      </c>
      <c r="G38" s="110">
        <f t="shared" si="30"/>
        <v>19.536</v>
      </c>
      <c r="H38" s="111">
        <f t="shared" si="31"/>
        <v>17.721</v>
      </c>
      <c r="I38" s="88" t="s">
        <v>80</v>
      </c>
      <c r="J38" s="110">
        <f t="shared" si="32"/>
        <v>19.69</v>
      </c>
      <c r="K38" s="73">
        <f t="shared" si="33"/>
        <v>18.651600000000002</v>
      </c>
      <c r="L38" s="88" t="s">
        <v>80</v>
      </c>
      <c r="M38" s="110">
        <f t="shared" si="34"/>
        <v>20.724</v>
      </c>
      <c r="N38" s="73">
        <f t="shared" si="35"/>
        <v>19.3446</v>
      </c>
      <c r="O38" s="88" t="s">
        <v>80</v>
      </c>
      <c r="P38" s="110">
        <f t="shared" si="36"/>
        <v>21.494</v>
      </c>
      <c r="Q38" s="73">
        <f t="shared" si="37"/>
        <v>19.008</v>
      </c>
      <c r="R38" s="88" t="s">
        <v>80</v>
      </c>
      <c r="S38" s="110">
        <f t="shared" si="38"/>
        <v>21.119999999999997</v>
      </c>
      <c r="T38" s="73">
        <f t="shared" si="39"/>
        <v>19.6614</v>
      </c>
      <c r="U38" s="88" t="s">
        <v>80</v>
      </c>
      <c r="V38" s="110">
        <f t="shared" si="40"/>
        <v>21.846</v>
      </c>
      <c r="W38" s="93">
        <f t="shared" si="41"/>
        <v>19.8</v>
      </c>
      <c r="X38" s="115" t="s">
        <v>80</v>
      </c>
      <c r="Y38" s="120">
        <v>22</v>
      </c>
      <c r="Z38" s="137" t="s">
        <v>95</v>
      </c>
      <c r="AB38" s="122"/>
    </row>
    <row r="39" spans="2:246" s="60" customFormat="1" ht="20.25">
      <c r="B39" s="61"/>
      <c r="C39" s="61"/>
      <c r="D39" s="61"/>
      <c r="IF39"/>
      <c r="IG39"/>
      <c r="IH39"/>
      <c r="II39"/>
      <c r="IJ39"/>
      <c r="IK39"/>
      <c r="IL39"/>
    </row>
    <row r="40" spans="2:246" s="60" customFormat="1" ht="20.25">
      <c r="B40" s="61"/>
      <c r="C40" s="61"/>
      <c r="D40" s="61"/>
      <c r="IF40"/>
      <c r="IG40"/>
      <c r="IH40"/>
      <c r="II40"/>
      <c r="IJ40"/>
      <c r="IK40"/>
      <c r="IL40"/>
    </row>
    <row r="41" spans="2:246" s="60" customFormat="1" ht="20.25">
      <c r="B41" s="61"/>
      <c r="C41" s="61"/>
      <c r="D41" s="6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IF41"/>
      <c r="IG41"/>
      <c r="IH41"/>
      <c r="II41"/>
      <c r="IJ41"/>
      <c r="IK41"/>
      <c r="IL41"/>
    </row>
  </sheetData>
  <sheetProtection/>
  <mergeCells count="62">
    <mergeCell ref="A1:B1"/>
    <mergeCell ref="C1:Z1"/>
    <mergeCell ref="E2:Y2"/>
    <mergeCell ref="E3:G3"/>
    <mergeCell ref="H3:J3"/>
    <mergeCell ref="K3:M3"/>
    <mergeCell ref="N3:P3"/>
    <mergeCell ref="Q3:S3"/>
    <mergeCell ref="T3:V3"/>
    <mergeCell ref="W3:Y3"/>
    <mergeCell ref="C4:D4"/>
    <mergeCell ref="C8:D8"/>
    <mergeCell ref="C9:D9"/>
    <mergeCell ref="C10:D10"/>
    <mergeCell ref="C11:D11"/>
    <mergeCell ref="C14:D14"/>
    <mergeCell ref="C15:D15"/>
    <mergeCell ref="C27:D27"/>
    <mergeCell ref="E27:G27"/>
    <mergeCell ref="H27:J27"/>
    <mergeCell ref="K27:M27"/>
    <mergeCell ref="N27:P27"/>
    <mergeCell ref="Q27:S27"/>
    <mergeCell ref="T27:V27"/>
    <mergeCell ref="W27:Y27"/>
    <mergeCell ref="B30:D30"/>
    <mergeCell ref="C33:D33"/>
    <mergeCell ref="C34:D34"/>
    <mergeCell ref="C35:D35"/>
    <mergeCell ref="E35:G35"/>
    <mergeCell ref="H35:J35"/>
    <mergeCell ref="K35:M35"/>
    <mergeCell ref="N35:P35"/>
    <mergeCell ref="Q35:S35"/>
    <mergeCell ref="T35:V35"/>
    <mergeCell ref="W35:Y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Z2:Z3"/>
    <mergeCell ref="Z4:Z7"/>
    <mergeCell ref="Z8:Z10"/>
    <mergeCell ref="Z12:Z21"/>
    <mergeCell ref="Z22:Z26"/>
    <mergeCell ref="Z28:Z29"/>
    <mergeCell ref="Z31:Z34"/>
    <mergeCell ref="Z36:Z37"/>
    <mergeCell ref="B2:D3"/>
  </mergeCells>
  <printOptions horizontalCentered="1"/>
  <pageMargins left="0.16" right="0.11999999999999998" top="0.16" bottom="0.28" header="0.23999999999999996" footer="0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SheetLayoutView="100" workbookViewId="0" topLeftCell="O3">
      <selection activeCell="AB15" sqref="AB15"/>
    </sheetView>
  </sheetViews>
  <sheetFormatPr defaultColWidth="8.75390625" defaultRowHeight="14.25"/>
  <cols>
    <col min="1" max="1" width="3.375" style="28" customWidth="1"/>
    <col min="2" max="2" width="5.25390625" style="28" customWidth="1"/>
    <col min="3" max="3" width="15.00390625" style="28" customWidth="1"/>
    <col min="4" max="5" width="4.625" style="28" customWidth="1"/>
    <col min="6" max="6" width="5.75390625" style="28" customWidth="1"/>
    <col min="7" max="7" width="6.625" style="28" customWidth="1"/>
    <col min="8" max="8" width="5.75390625" style="28" customWidth="1"/>
    <col min="9" max="9" width="6.625" style="28" customWidth="1"/>
    <col min="10" max="10" width="5.75390625" style="28" customWidth="1"/>
    <col min="11" max="11" width="6.625" style="28" customWidth="1"/>
    <col min="12" max="12" width="5.75390625" style="28" customWidth="1"/>
    <col min="13" max="13" width="6.625" style="28" customWidth="1"/>
    <col min="14" max="14" width="5.75390625" style="28" customWidth="1"/>
    <col min="15" max="15" width="6.625" style="28" customWidth="1"/>
    <col min="16" max="16" width="5.75390625" style="28" customWidth="1"/>
    <col min="17" max="17" width="6.625" style="28" customWidth="1"/>
    <col min="18" max="18" width="4.875" style="28" customWidth="1"/>
    <col min="19" max="21" width="6.625" style="28" customWidth="1"/>
    <col min="22" max="22" width="6.375" style="28" customWidth="1"/>
    <col min="23" max="23" width="6.625" style="28" customWidth="1"/>
    <col min="24" max="24" width="6.50390625" style="28" customWidth="1"/>
    <col min="25" max="25" width="7.875" style="28" customWidth="1"/>
    <col min="26" max="26" width="13.625" style="28" customWidth="1"/>
    <col min="27" max="27" width="9.00390625" style="28" bestFit="1" customWidth="1"/>
    <col min="28" max="28" width="10.50390625" style="28" bestFit="1" customWidth="1"/>
    <col min="29" max="34" width="9.00390625" style="28" bestFit="1" customWidth="1"/>
    <col min="35" max="16384" width="8.75390625" style="28" customWidth="1"/>
  </cols>
  <sheetData>
    <row r="1" spans="1:26" ht="27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33" t="s">
        <v>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8.75" customHeight="1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4" t="s">
        <v>98</v>
      </c>
      <c r="B4" s="4"/>
      <c r="C4" s="4"/>
      <c r="D4" s="34" t="s">
        <v>99</v>
      </c>
      <c r="E4" s="35"/>
      <c r="F4" s="34" t="s">
        <v>7</v>
      </c>
      <c r="G4" s="35"/>
      <c r="H4" s="34" t="s">
        <v>8</v>
      </c>
      <c r="I4" s="35"/>
      <c r="J4" s="34" t="s">
        <v>9</v>
      </c>
      <c r="K4" s="35"/>
      <c r="L4" s="34" t="s">
        <v>10</v>
      </c>
      <c r="M4" s="35"/>
      <c r="N4" s="34" t="s">
        <v>11</v>
      </c>
      <c r="O4" s="35"/>
      <c r="P4" s="34" t="s">
        <v>12</v>
      </c>
      <c r="Q4" s="35"/>
      <c r="R4" s="34" t="s">
        <v>13</v>
      </c>
      <c r="S4" s="35"/>
      <c r="T4" s="34" t="s">
        <v>14</v>
      </c>
      <c r="U4" s="35"/>
      <c r="V4" s="34" t="s">
        <v>15</v>
      </c>
      <c r="W4" s="35"/>
      <c r="X4" s="34" t="s">
        <v>16</v>
      </c>
      <c r="Y4" s="35"/>
      <c r="Z4" s="8" t="s">
        <v>100</v>
      </c>
    </row>
    <row r="5" spans="1:26" ht="18" customHeight="1">
      <c r="A5" s="4"/>
      <c r="B5" s="4"/>
      <c r="C5" s="4"/>
      <c r="D5" s="6" t="s">
        <v>101</v>
      </c>
      <c r="E5" s="36" t="s">
        <v>102</v>
      </c>
      <c r="F5" s="36" t="s">
        <v>103</v>
      </c>
      <c r="G5" s="36" t="s">
        <v>104</v>
      </c>
      <c r="H5" s="36" t="s">
        <v>103</v>
      </c>
      <c r="I5" s="36" t="s">
        <v>104</v>
      </c>
      <c r="J5" s="36" t="s">
        <v>103</v>
      </c>
      <c r="K5" s="36" t="s">
        <v>104</v>
      </c>
      <c r="L5" s="36" t="s">
        <v>103</v>
      </c>
      <c r="M5" s="36" t="s">
        <v>104</v>
      </c>
      <c r="N5" s="36" t="s">
        <v>103</v>
      </c>
      <c r="O5" s="36" t="s">
        <v>104</v>
      </c>
      <c r="P5" s="36" t="s">
        <v>103</v>
      </c>
      <c r="Q5" s="36" t="s">
        <v>104</v>
      </c>
      <c r="R5" s="36" t="s">
        <v>103</v>
      </c>
      <c r="S5" s="36" t="s">
        <v>104</v>
      </c>
      <c r="T5" s="36" t="s">
        <v>103</v>
      </c>
      <c r="U5" s="36" t="s">
        <v>104</v>
      </c>
      <c r="V5" s="36" t="s">
        <v>103</v>
      </c>
      <c r="W5" s="36" t="s">
        <v>104</v>
      </c>
      <c r="X5" s="36" t="s">
        <v>103</v>
      </c>
      <c r="Y5" s="36" t="s">
        <v>104</v>
      </c>
      <c r="Z5" s="8"/>
    </row>
    <row r="6" spans="1:26" ht="18.75" customHeight="1">
      <c r="A6" s="37" t="s">
        <v>105</v>
      </c>
      <c r="B6" s="38" t="s">
        <v>106</v>
      </c>
      <c r="C6" s="39" t="s">
        <v>107</v>
      </c>
      <c r="D6" s="6">
        <v>3</v>
      </c>
      <c r="E6" s="6" t="s">
        <v>108</v>
      </c>
      <c r="F6" s="40">
        <v>1065.6</v>
      </c>
      <c r="G6" s="41">
        <v>3196.8</v>
      </c>
      <c r="H6" s="40">
        <v>1074</v>
      </c>
      <c r="I6" s="41">
        <v>3222</v>
      </c>
      <c r="J6" s="40">
        <v>1130.3999999999999</v>
      </c>
      <c r="K6" s="41">
        <v>3391.2</v>
      </c>
      <c r="L6" s="40">
        <v>1172.3999999999999</v>
      </c>
      <c r="M6" s="41">
        <v>3517.2</v>
      </c>
      <c r="N6" s="40">
        <v>1152</v>
      </c>
      <c r="O6" s="41">
        <v>3456</v>
      </c>
      <c r="P6" s="40">
        <v>1191.6</v>
      </c>
      <c r="Q6" s="41">
        <v>3574.8</v>
      </c>
      <c r="R6" s="6">
        <v>1200</v>
      </c>
      <c r="S6" s="41">
        <v>3600</v>
      </c>
      <c r="T6" s="9">
        <v>1144.8</v>
      </c>
      <c r="U6" s="41">
        <v>3434.3999999999996</v>
      </c>
      <c r="V6" s="6">
        <v>1224</v>
      </c>
      <c r="W6" s="41">
        <v>3672</v>
      </c>
      <c r="X6" s="9">
        <v>1340.4</v>
      </c>
      <c r="Y6" s="41">
        <v>4021.2</v>
      </c>
      <c r="Z6" s="51" t="s">
        <v>109</v>
      </c>
    </row>
    <row r="7" spans="1:26" ht="18.75" customHeight="1">
      <c r="A7" s="42"/>
      <c r="B7" s="43"/>
      <c r="C7" s="39" t="s">
        <v>110</v>
      </c>
      <c r="D7" s="6">
        <v>20</v>
      </c>
      <c r="E7" s="6" t="s">
        <v>111</v>
      </c>
      <c r="F7" s="40">
        <v>102.12</v>
      </c>
      <c r="G7" s="41">
        <v>2042.4</v>
      </c>
      <c r="H7" s="40">
        <v>102.925</v>
      </c>
      <c r="I7" s="41">
        <v>2058.5</v>
      </c>
      <c r="J7" s="40">
        <v>108.33</v>
      </c>
      <c r="K7" s="41">
        <v>2166.6</v>
      </c>
      <c r="L7" s="40">
        <v>112.355</v>
      </c>
      <c r="M7" s="41">
        <v>2247.1</v>
      </c>
      <c r="N7" s="40">
        <v>110.4</v>
      </c>
      <c r="O7" s="41">
        <v>2208</v>
      </c>
      <c r="P7" s="40">
        <v>114.195</v>
      </c>
      <c r="Q7" s="41">
        <v>2283.8999999999996</v>
      </c>
      <c r="R7" s="6">
        <v>115</v>
      </c>
      <c r="S7" s="41">
        <v>2300</v>
      </c>
      <c r="T7" s="9">
        <v>109.71</v>
      </c>
      <c r="U7" s="41">
        <v>2194.2</v>
      </c>
      <c r="V7" s="49">
        <v>117.3</v>
      </c>
      <c r="W7" s="41">
        <v>2346</v>
      </c>
      <c r="X7" s="9">
        <v>128.455</v>
      </c>
      <c r="Y7" s="41">
        <v>2569.1000000000004</v>
      </c>
      <c r="Z7" s="52"/>
    </row>
    <row r="8" spans="1:26" ht="24">
      <c r="A8" s="42"/>
      <c r="B8" s="43"/>
      <c r="C8" s="39" t="s">
        <v>112</v>
      </c>
      <c r="D8" s="6">
        <v>250</v>
      </c>
      <c r="E8" s="6" t="s">
        <v>111</v>
      </c>
      <c r="F8" s="40">
        <v>23.976</v>
      </c>
      <c r="G8" s="41">
        <v>5994</v>
      </c>
      <c r="H8" s="40">
        <v>24.165</v>
      </c>
      <c r="I8" s="41">
        <v>6041.25</v>
      </c>
      <c r="J8" s="40">
        <v>25.433999999999997</v>
      </c>
      <c r="K8" s="41">
        <v>6358.499999999999</v>
      </c>
      <c r="L8" s="40">
        <v>26.378999999999998</v>
      </c>
      <c r="M8" s="41">
        <v>6594.749999999999</v>
      </c>
      <c r="N8" s="40">
        <v>25.92</v>
      </c>
      <c r="O8" s="41">
        <v>6479.999999999999</v>
      </c>
      <c r="P8" s="40">
        <v>26.811</v>
      </c>
      <c r="Q8" s="41">
        <v>6702.75</v>
      </c>
      <c r="R8" s="6">
        <v>27</v>
      </c>
      <c r="S8" s="41">
        <v>6750</v>
      </c>
      <c r="T8" s="9">
        <v>25.758</v>
      </c>
      <c r="U8" s="41">
        <v>6439.5</v>
      </c>
      <c r="V8" s="49">
        <v>27.54</v>
      </c>
      <c r="W8" s="41">
        <v>6885</v>
      </c>
      <c r="X8" s="9">
        <v>30.159</v>
      </c>
      <c r="Y8" s="41">
        <v>7539.75</v>
      </c>
      <c r="Z8" s="52"/>
    </row>
    <row r="9" spans="1:26" ht="24">
      <c r="A9" s="42"/>
      <c r="B9" s="43"/>
      <c r="C9" s="39" t="s">
        <v>113</v>
      </c>
      <c r="D9" s="6">
        <v>40</v>
      </c>
      <c r="E9" s="6" t="s">
        <v>111</v>
      </c>
      <c r="F9" s="40">
        <v>168.72</v>
      </c>
      <c r="G9" s="41">
        <v>6748.8</v>
      </c>
      <c r="H9" s="40">
        <v>170.05</v>
      </c>
      <c r="I9" s="41">
        <v>6802</v>
      </c>
      <c r="J9" s="40">
        <v>178.98</v>
      </c>
      <c r="K9" s="41">
        <v>7159.2</v>
      </c>
      <c r="L9" s="40">
        <v>185.63</v>
      </c>
      <c r="M9" s="41">
        <v>7425.2</v>
      </c>
      <c r="N9" s="40">
        <v>182.4</v>
      </c>
      <c r="O9" s="41">
        <v>7296</v>
      </c>
      <c r="P9" s="40">
        <v>188.67</v>
      </c>
      <c r="Q9" s="41">
        <v>7546.799999999999</v>
      </c>
      <c r="R9" s="6">
        <v>190</v>
      </c>
      <c r="S9" s="41">
        <v>7600</v>
      </c>
      <c r="T9" s="9">
        <v>181.26</v>
      </c>
      <c r="U9" s="41">
        <v>7250.4</v>
      </c>
      <c r="V9" s="49">
        <v>193.8</v>
      </c>
      <c r="W9" s="41">
        <v>7752</v>
      </c>
      <c r="X9" s="9">
        <v>212.23</v>
      </c>
      <c r="Y9" s="41">
        <v>8489.199999999999</v>
      </c>
      <c r="Z9" s="52"/>
    </row>
    <row r="10" spans="1:26" ht="24">
      <c r="A10" s="42"/>
      <c r="B10" s="43"/>
      <c r="C10" s="39" t="s">
        <v>114</v>
      </c>
      <c r="D10" s="6">
        <v>40</v>
      </c>
      <c r="E10" s="6" t="s">
        <v>111</v>
      </c>
      <c r="F10" s="40">
        <v>186.48</v>
      </c>
      <c r="G10" s="41">
        <v>7459.2</v>
      </c>
      <c r="H10" s="40">
        <v>187.95</v>
      </c>
      <c r="I10" s="41">
        <v>7518.000000000001</v>
      </c>
      <c r="J10" s="40">
        <v>197.82</v>
      </c>
      <c r="K10" s="41">
        <v>7912.799999999999</v>
      </c>
      <c r="L10" s="40">
        <v>205.17</v>
      </c>
      <c r="M10" s="41">
        <v>8206.8</v>
      </c>
      <c r="N10" s="40">
        <v>201.6</v>
      </c>
      <c r="O10" s="41">
        <v>8064</v>
      </c>
      <c r="P10" s="40">
        <v>208.53</v>
      </c>
      <c r="Q10" s="41">
        <v>8341.2</v>
      </c>
      <c r="R10" s="6">
        <v>210</v>
      </c>
      <c r="S10" s="41">
        <v>8400</v>
      </c>
      <c r="T10" s="9">
        <v>200.34</v>
      </c>
      <c r="U10" s="41">
        <v>8013.6</v>
      </c>
      <c r="V10" s="49">
        <v>214.2</v>
      </c>
      <c r="W10" s="41">
        <v>8568</v>
      </c>
      <c r="X10" s="9">
        <v>234.57</v>
      </c>
      <c r="Y10" s="41">
        <v>9382.8</v>
      </c>
      <c r="Z10" s="52"/>
    </row>
    <row r="11" spans="1:26" ht="18.75" customHeight="1">
      <c r="A11" s="42"/>
      <c r="B11" s="38" t="s">
        <v>115</v>
      </c>
      <c r="C11" s="39" t="s">
        <v>116</v>
      </c>
      <c r="D11" s="6">
        <v>1</v>
      </c>
      <c r="E11" s="6" t="s">
        <v>108</v>
      </c>
      <c r="F11" s="40">
        <v>1314.24</v>
      </c>
      <c r="G11" s="41">
        <v>1314.24</v>
      </c>
      <c r="H11" s="40">
        <v>1324.6</v>
      </c>
      <c r="I11" s="41">
        <v>1324.6</v>
      </c>
      <c r="J11" s="40">
        <v>1394.16</v>
      </c>
      <c r="K11" s="41">
        <v>1394.16</v>
      </c>
      <c r="L11" s="40">
        <v>1445.96</v>
      </c>
      <c r="M11" s="41">
        <v>1445.96</v>
      </c>
      <c r="N11" s="40">
        <v>1420.8</v>
      </c>
      <c r="O11" s="41">
        <v>1420.8</v>
      </c>
      <c r="P11" s="40">
        <v>1469.64</v>
      </c>
      <c r="Q11" s="41">
        <v>1469.64</v>
      </c>
      <c r="R11" s="6">
        <v>1480</v>
      </c>
      <c r="S11" s="41">
        <v>1480</v>
      </c>
      <c r="T11" s="9">
        <v>1411.9199999999998</v>
      </c>
      <c r="U11" s="41">
        <v>1411.9199999999998</v>
      </c>
      <c r="V11" s="49">
        <v>1509.6</v>
      </c>
      <c r="W11" s="41">
        <v>1509.6</v>
      </c>
      <c r="X11" s="9">
        <v>1653.16</v>
      </c>
      <c r="Y11" s="41">
        <v>1653.16</v>
      </c>
      <c r="Z11" s="53" t="s">
        <v>117</v>
      </c>
    </row>
    <row r="12" spans="1:26" ht="18.75" customHeight="1">
      <c r="A12" s="42"/>
      <c r="B12" s="43"/>
      <c r="C12" s="39" t="s">
        <v>118</v>
      </c>
      <c r="D12" s="6">
        <v>2</v>
      </c>
      <c r="E12" s="6" t="s">
        <v>108</v>
      </c>
      <c r="F12" s="40">
        <v>1145.52</v>
      </c>
      <c r="G12" s="41">
        <v>2291.04</v>
      </c>
      <c r="H12" s="40">
        <v>1154.55</v>
      </c>
      <c r="I12" s="41">
        <v>2309.1</v>
      </c>
      <c r="J12" s="40">
        <v>1215.1799999999998</v>
      </c>
      <c r="K12" s="41">
        <v>2430.3599999999997</v>
      </c>
      <c r="L12" s="40">
        <v>1260.33</v>
      </c>
      <c r="M12" s="41">
        <v>2520.66</v>
      </c>
      <c r="N12" s="40">
        <v>1238.3999999999999</v>
      </c>
      <c r="O12" s="41">
        <v>2476.7999999999997</v>
      </c>
      <c r="P12" s="40">
        <v>1280.97</v>
      </c>
      <c r="Q12" s="41">
        <v>2561.94</v>
      </c>
      <c r="R12" s="6">
        <v>1290</v>
      </c>
      <c r="S12" s="41">
        <v>2580</v>
      </c>
      <c r="T12" s="9">
        <v>1230.6599999999999</v>
      </c>
      <c r="U12" s="41">
        <v>2461.3199999999997</v>
      </c>
      <c r="V12" s="49">
        <v>1315.8</v>
      </c>
      <c r="W12" s="41">
        <v>2631.6</v>
      </c>
      <c r="X12" s="9">
        <v>1440.93</v>
      </c>
      <c r="Y12" s="41">
        <v>2881.86</v>
      </c>
      <c r="Z12" s="54"/>
    </row>
    <row r="13" spans="1:26" ht="18.75" customHeight="1">
      <c r="A13" s="42"/>
      <c r="B13" s="43"/>
      <c r="C13" s="39" t="s">
        <v>119</v>
      </c>
      <c r="D13" s="6">
        <v>14</v>
      </c>
      <c r="E13" s="6" t="s">
        <v>111</v>
      </c>
      <c r="F13" s="40">
        <v>106.56</v>
      </c>
      <c r="G13" s="41">
        <v>1491.84</v>
      </c>
      <c r="H13" s="40">
        <v>107.4</v>
      </c>
      <c r="I13" s="41">
        <v>1503.6</v>
      </c>
      <c r="J13" s="40">
        <v>113.04</v>
      </c>
      <c r="K13" s="41">
        <v>1582.56</v>
      </c>
      <c r="L13" s="40">
        <v>117.24</v>
      </c>
      <c r="M13" s="41">
        <v>1641.36</v>
      </c>
      <c r="N13" s="40">
        <v>115.19999999999999</v>
      </c>
      <c r="O13" s="41">
        <v>1612.7999999999997</v>
      </c>
      <c r="P13" s="40">
        <v>119.16</v>
      </c>
      <c r="Q13" s="41">
        <v>1668.24</v>
      </c>
      <c r="R13" s="6">
        <v>120</v>
      </c>
      <c r="S13" s="41">
        <v>1680</v>
      </c>
      <c r="T13" s="9">
        <v>114.47999999999999</v>
      </c>
      <c r="U13" s="41">
        <v>1602.7199999999998</v>
      </c>
      <c r="V13" s="49">
        <v>122.4</v>
      </c>
      <c r="W13" s="41">
        <v>1713.6</v>
      </c>
      <c r="X13" s="9">
        <v>134.04</v>
      </c>
      <c r="Y13" s="41">
        <v>1876.56</v>
      </c>
      <c r="Z13" s="54"/>
    </row>
    <row r="14" spans="1:26" ht="18.75" customHeight="1">
      <c r="A14" s="42"/>
      <c r="B14" s="43"/>
      <c r="C14" s="39" t="s">
        <v>120</v>
      </c>
      <c r="D14" s="6">
        <v>51</v>
      </c>
      <c r="E14" s="6" t="s">
        <v>111</v>
      </c>
      <c r="F14" s="40">
        <v>106.56</v>
      </c>
      <c r="G14" s="41">
        <v>5434.56</v>
      </c>
      <c r="H14" s="40">
        <v>107.4</v>
      </c>
      <c r="I14" s="41">
        <v>5477.4</v>
      </c>
      <c r="J14" s="40">
        <v>113.04</v>
      </c>
      <c r="K14" s="41">
        <v>5765.04</v>
      </c>
      <c r="L14" s="40">
        <v>117.24</v>
      </c>
      <c r="M14" s="41">
        <v>5979.24</v>
      </c>
      <c r="N14" s="40">
        <v>115.19999999999999</v>
      </c>
      <c r="O14" s="41">
        <v>5875.2</v>
      </c>
      <c r="P14" s="40">
        <v>119.16</v>
      </c>
      <c r="Q14" s="41">
        <v>6077.16</v>
      </c>
      <c r="R14" s="6">
        <v>120</v>
      </c>
      <c r="S14" s="41">
        <v>6120</v>
      </c>
      <c r="T14" s="9">
        <v>114.47999999999999</v>
      </c>
      <c r="U14" s="41">
        <v>5838.48</v>
      </c>
      <c r="V14" s="49">
        <v>122.4</v>
      </c>
      <c r="W14" s="41">
        <v>6242.4</v>
      </c>
      <c r="X14" s="9">
        <v>134.04</v>
      </c>
      <c r="Y14" s="41">
        <v>6836.04</v>
      </c>
      <c r="Z14" s="54"/>
    </row>
    <row r="15" spans="1:26" ht="14.25">
      <c r="A15" s="42"/>
      <c r="B15" s="43"/>
      <c r="C15" s="39" t="s">
        <v>121</v>
      </c>
      <c r="D15" s="6">
        <v>24</v>
      </c>
      <c r="E15" s="6" t="s">
        <v>111</v>
      </c>
      <c r="F15" s="40">
        <v>124.32</v>
      </c>
      <c r="G15" s="41">
        <v>2983.68</v>
      </c>
      <c r="H15" s="40">
        <v>125.3</v>
      </c>
      <c r="I15" s="41">
        <v>3007.2</v>
      </c>
      <c r="J15" s="40">
        <v>131.88</v>
      </c>
      <c r="K15" s="41">
        <v>3165.12</v>
      </c>
      <c r="L15" s="40">
        <v>136.78</v>
      </c>
      <c r="M15" s="41">
        <v>3282.72</v>
      </c>
      <c r="N15" s="40">
        <v>134.4</v>
      </c>
      <c r="O15" s="41">
        <v>3225.6000000000004</v>
      </c>
      <c r="P15" s="40">
        <v>139.02</v>
      </c>
      <c r="Q15" s="41">
        <v>3336.4800000000005</v>
      </c>
      <c r="R15" s="6">
        <v>140</v>
      </c>
      <c r="S15" s="41">
        <v>3360</v>
      </c>
      <c r="T15" s="9">
        <v>133.56</v>
      </c>
      <c r="U15" s="41">
        <v>3205.44</v>
      </c>
      <c r="V15" s="49">
        <v>142.8</v>
      </c>
      <c r="W15" s="41">
        <v>3427.2</v>
      </c>
      <c r="X15" s="9">
        <v>156.38</v>
      </c>
      <c r="Y15" s="41">
        <v>3753.12</v>
      </c>
      <c r="Z15" s="54"/>
    </row>
    <row r="16" spans="1:26" ht="18.75" customHeight="1">
      <c r="A16" s="42"/>
      <c r="B16" s="43"/>
      <c r="C16" s="39" t="s">
        <v>122</v>
      </c>
      <c r="D16" s="6">
        <v>4.5</v>
      </c>
      <c r="E16" s="6" t="s">
        <v>123</v>
      </c>
      <c r="F16" s="40">
        <v>1793.76</v>
      </c>
      <c r="G16" s="41">
        <v>8071.92</v>
      </c>
      <c r="H16" s="40">
        <v>1807.9</v>
      </c>
      <c r="I16" s="41">
        <v>8135.55</v>
      </c>
      <c r="J16" s="40">
        <v>1902.84</v>
      </c>
      <c r="K16" s="41">
        <v>8562.779999999999</v>
      </c>
      <c r="L16" s="40">
        <v>1973.54</v>
      </c>
      <c r="M16" s="41">
        <v>8880.93</v>
      </c>
      <c r="N16" s="40">
        <v>1939.1999999999998</v>
      </c>
      <c r="O16" s="41">
        <v>8726.4</v>
      </c>
      <c r="P16" s="40">
        <v>2005.86</v>
      </c>
      <c r="Q16" s="41">
        <v>9026.369999999999</v>
      </c>
      <c r="R16" s="6">
        <v>2020</v>
      </c>
      <c r="S16" s="41">
        <v>9090</v>
      </c>
      <c r="T16" s="9">
        <v>1927.08</v>
      </c>
      <c r="U16" s="41">
        <v>8671.86</v>
      </c>
      <c r="V16" s="49">
        <v>2060.4</v>
      </c>
      <c r="W16" s="41">
        <v>9271.800000000001</v>
      </c>
      <c r="X16" s="9">
        <v>2256.34</v>
      </c>
      <c r="Y16" s="41">
        <v>10153.53</v>
      </c>
      <c r="Z16" s="54"/>
    </row>
    <row r="17" spans="1:26" ht="18.75" customHeight="1">
      <c r="A17" s="42"/>
      <c r="B17" s="43"/>
      <c r="C17" s="39" t="s">
        <v>124</v>
      </c>
      <c r="D17" s="6">
        <v>1</v>
      </c>
      <c r="E17" s="6" t="s">
        <v>125</v>
      </c>
      <c r="F17" s="40">
        <v>2397.6</v>
      </c>
      <c r="G17" s="41">
        <v>2397.6</v>
      </c>
      <c r="H17" s="40">
        <v>2416.5</v>
      </c>
      <c r="I17" s="41">
        <v>2416.5</v>
      </c>
      <c r="J17" s="40">
        <v>2543.3999999999996</v>
      </c>
      <c r="K17" s="41">
        <v>2543.3999999999996</v>
      </c>
      <c r="L17" s="40">
        <v>2637.9</v>
      </c>
      <c r="M17" s="41">
        <v>2637.9</v>
      </c>
      <c r="N17" s="40">
        <v>2592</v>
      </c>
      <c r="O17" s="41">
        <v>2592</v>
      </c>
      <c r="P17" s="40">
        <v>2681.1</v>
      </c>
      <c r="Q17" s="41">
        <v>2681.1</v>
      </c>
      <c r="R17" s="6">
        <v>2700</v>
      </c>
      <c r="S17" s="41">
        <v>2700</v>
      </c>
      <c r="T17" s="9">
        <v>2575.7999999999997</v>
      </c>
      <c r="U17" s="41">
        <v>2575.7999999999997</v>
      </c>
      <c r="V17" s="49">
        <v>2754</v>
      </c>
      <c r="W17" s="41">
        <v>2754</v>
      </c>
      <c r="X17" s="9">
        <v>3015.9</v>
      </c>
      <c r="Y17" s="41">
        <v>3015.9</v>
      </c>
      <c r="Z17" s="54"/>
    </row>
    <row r="18" spans="1:26" ht="18.75" customHeight="1">
      <c r="A18" s="42"/>
      <c r="B18" s="43"/>
      <c r="C18" s="39" t="s">
        <v>126</v>
      </c>
      <c r="D18" s="6">
        <v>1</v>
      </c>
      <c r="E18" s="6" t="s">
        <v>125</v>
      </c>
      <c r="F18" s="40">
        <v>1776</v>
      </c>
      <c r="G18" s="41">
        <v>1776</v>
      </c>
      <c r="H18" s="40">
        <v>1790</v>
      </c>
      <c r="I18" s="41">
        <v>1790</v>
      </c>
      <c r="J18" s="40">
        <v>1884</v>
      </c>
      <c r="K18" s="41">
        <v>1884</v>
      </c>
      <c r="L18" s="40">
        <v>1954</v>
      </c>
      <c r="M18" s="41">
        <v>1954</v>
      </c>
      <c r="N18" s="40">
        <v>1920</v>
      </c>
      <c r="O18" s="41">
        <v>1920</v>
      </c>
      <c r="P18" s="40">
        <v>1986</v>
      </c>
      <c r="Q18" s="41">
        <v>1986</v>
      </c>
      <c r="R18" s="6">
        <v>2000</v>
      </c>
      <c r="S18" s="41">
        <v>2000</v>
      </c>
      <c r="T18" s="9">
        <v>1908</v>
      </c>
      <c r="U18" s="41">
        <v>1908</v>
      </c>
      <c r="V18" s="49">
        <v>2040</v>
      </c>
      <c r="W18" s="41">
        <v>2040</v>
      </c>
      <c r="X18" s="9">
        <v>2234</v>
      </c>
      <c r="Y18" s="41">
        <v>2234</v>
      </c>
      <c r="Z18" s="54"/>
    </row>
    <row r="19" spans="1:26" ht="18.75" customHeight="1">
      <c r="A19" s="42"/>
      <c r="B19" s="43"/>
      <c r="C19" s="39" t="s">
        <v>127</v>
      </c>
      <c r="D19" s="6">
        <v>2</v>
      </c>
      <c r="E19" s="6" t="s">
        <v>125</v>
      </c>
      <c r="F19" s="40">
        <v>1784.88</v>
      </c>
      <c r="G19" s="41">
        <v>3569.76</v>
      </c>
      <c r="H19" s="40">
        <v>1798.95</v>
      </c>
      <c r="I19" s="41">
        <v>3597.9</v>
      </c>
      <c r="J19" s="40">
        <v>1893.4199999999998</v>
      </c>
      <c r="K19" s="41">
        <v>3786.8399999999997</v>
      </c>
      <c r="L19" s="40">
        <v>1963.77</v>
      </c>
      <c r="M19" s="41">
        <v>3927.54</v>
      </c>
      <c r="N19" s="40">
        <v>1929.6</v>
      </c>
      <c r="O19" s="41">
        <v>3859.2</v>
      </c>
      <c r="P19" s="40">
        <v>1995.93</v>
      </c>
      <c r="Q19" s="41">
        <v>3991.86</v>
      </c>
      <c r="R19" s="6">
        <v>2010</v>
      </c>
      <c r="S19" s="41">
        <v>4020</v>
      </c>
      <c r="T19" s="9">
        <v>1917.54</v>
      </c>
      <c r="U19" s="41">
        <v>3835.08</v>
      </c>
      <c r="V19" s="49">
        <v>2050.2</v>
      </c>
      <c r="W19" s="41">
        <v>4100.4</v>
      </c>
      <c r="X19" s="9">
        <v>2245.17</v>
      </c>
      <c r="Y19" s="41">
        <v>4490.34</v>
      </c>
      <c r="Z19" s="54"/>
    </row>
    <row r="20" spans="1:26" ht="18.75" customHeight="1">
      <c r="A20" s="42"/>
      <c r="B20" s="43"/>
      <c r="C20" s="44" t="s">
        <v>128</v>
      </c>
      <c r="D20" s="6">
        <v>2</v>
      </c>
      <c r="E20" s="6" t="s">
        <v>125</v>
      </c>
      <c r="F20" s="40">
        <v>2397.6</v>
      </c>
      <c r="G20" s="41">
        <v>4795.2</v>
      </c>
      <c r="H20" s="40">
        <v>2416.5</v>
      </c>
      <c r="I20" s="41">
        <v>4833</v>
      </c>
      <c r="J20" s="40">
        <v>2543.3999999999996</v>
      </c>
      <c r="K20" s="41">
        <v>5086.799999999999</v>
      </c>
      <c r="L20" s="40">
        <v>2637.9</v>
      </c>
      <c r="M20" s="41">
        <v>5275.8</v>
      </c>
      <c r="N20" s="40">
        <v>2592</v>
      </c>
      <c r="O20" s="41">
        <v>5184</v>
      </c>
      <c r="P20" s="40">
        <v>2681.1</v>
      </c>
      <c r="Q20" s="41">
        <v>5362.2</v>
      </c>
      <c r="R20" s="6">
        <v>2700</v>
      </c>
      <c r="S20" s="41">
        <v>5400</v>
      </c>
      <c r="T20" s="9">
        <v>2575.7999999999997</v>
      </c>
      <c r="U20" s="41">
        <v>5151.599999999999</v>
      </c>
      <c r="V20" s="49">
        <v>2754</v>
      </c>
      <c r="W20" s="41">
        <v>5508</v>
      </c>
      <c r="X20" s="9">
        <v>3015.9</v>
      </c>
      <c r="Y20" s="41">
        <v>6031.8</v>
      </c>
      <c r="Z20" s="55"/>
    </row>
    <row r="21" spans="1:26" ht="16.5" customHeight="1">
      <c r="A21" s="4" t="s">
        <v>129</v>
      </c>
      <c r="B21" s="4"/>
      <c r="C21" s="44" t="s">
        <v>130</v>
      </c>
      <c r="D21" s="6">
        <v>12</v>
      </c>
      <c r="E21" s="6" t="s">
        <v>125</v>
      </c>
      <c r="F21" s="40">
        <v>177.6</v>
      </c>
      <c r="G21" s="41">
        <v>2131.2</v>
      </c>
      <c r="H21" s="40">
        <v>179</v>
      </c>
      <c r="I21" s="41">
        <v>2148</v>
      </c>
      <c r="J21" s="40">
        <v>188.39999999999998</v>
      </c>
      <c r="K21" s="41">
        <v>2260.7999999999997</v>
      </c>
      <c r="L21" s="40">
        <v>195.4</v>
      </c>
      <c r="M21" s="41">
        <v>2344.8</v>
      </c>
      <c r="N21" s="40">
        <v>192</v>
      </c>
      <c r="O21" s="41">
        <v>2304</v>
      </c>
      <c r="P21" s="40">
        <v>198.6</v>
      </c>
      <c r="Q21" s="41">
        <v>2383.2</v>
      </c>
      <c r="R21" s="6">
        <v>200</v>
      </c>
      <c r="S21" s="41">
        <v>2400</v>
      </c>
      <c r="T21" s="9">
        <v>190.8</v>
      </c>
      <c r="U21" s="41">
        <v>2289.6</v>
      </c>
      <c r="V21" s="49">
        <v>204</v>
      </c>
      <c r="W21" s="41">
        <v>2448</v>
      </c>
      <c r="X21" s="9">
        <v>223.4</v>
      </c>
      <c r="Y21" s="41">
        <v>2680.8</v>
      </c>
      <c r="Z21" s="53" t="s">
        <v>131</v>
      </c>
    </row>
    <row r="22" spans="1:26" ht="16.5" customHeight="1">
      <c r="A22" s="4"/>
      <c r="B22" s="4"/>
      <c r="C22" s="44" t="s">
        <v>132</v>
      </c>
      <c r="D22" s="6">
        <v>18</v>
      </c>
      <c r="E22" s="6" t="s">
        <v>125</v>
      </c>
      <c r="F22" s="40">
        <v>106.56</v>
      </c>
      <c r="G22" s="41">
        <v>1918.08</v>
      </c>
      <c r="H22" s="40">
        <v>107.4</v>
      </c>
      <c r="I22" s="41">
        <v>1933.2</v>
      </c>
      <c r="J22" s="40">
        <v>113.04</v>
      </c>
      <c r="K22" s="41">
        <v>2034.7199999999998</v>
      </c>
      <c r="L22" s="40">
        <v>117.24</v>
      </c>
      <c r="M22" s="41">
        <v>2110.3199999999997</v>
      </c>
      <c r="N22" s="40">
        <v>115.19999999999999</v>
      </c>
      <c r="O22" s="41">
        <v>2073.6</v>
      </c>
      <c r="P22" s="40">
        <v>119.16</v>
      </c>
      <c r="Q22" s="41">
        <v>2144.88</v>
      </c>
      <c r="R22" s="6">
        <v>120</v>
      </c>
      <c r="S22" s="41">
        <v>2160</v>
      </c>
      <c r="T22" s="9">
        <v>114.47999999999999</v>
      </c>
      <c r="U22" s="41">
        <v>2060.64</v>
      </c>
      <c r="V22" s="49">
        <v>122.4</v>
      </c>
      <c r="W22" s="41">
        <v>2203.2000000000003</v>
      </c>
      <c r="X22" s="9">
        <v>134.04</v>
      </c>
      <c r="Y22" s="41">
        <v>2412.72</v>
      </c>
      <c r="Z22" s="54"/>
    </row>
    <row r="23" spans="1:26" ht="16.5" customHeight="1">
      <c r="A23" s="4"/>
      <c r="B23" s="4"/>
      <c r="C23" s="44" t="s">
        <v>133</v>
      </c>
      <c r="D23" s="6">
        <v>30</v>
      </c>
      <c r="E23" s="6" t="s">
        <v>125</v>
      </c>
      <c r="F23" s="40">
        <v>142.08</v>
      </c>
      <c r="G23" s="41">
        <v>4262.400000000001</v>
      </c>
      <c r="H23" s="40">
        <v>143.2</v>
      </c>
      <c r="I23" s="41">
        <v>4296</v>
      </c>
      <c r="J23" s="40">
        <v>150.72</v>
      </c>
      <c r="K23" s="41">
        <v>4521.6</v>
      </c>
      <c r="L23" s="40">
        <v>156.32</v>
      </c>
      <c r="M23" s="41">
        <v>4689.599999999999</v>
      </c>
      <c r="N23" s="40">
        <v>153.6</v>
      </c>
      <c r="O23" s="41">
        <v>4608</v>
      </c>
      <c r="P23" s="40">
        <v>158.88</v>
      </c>
      <c r="Q23" s="41">
        <v>4766.4</v>
      </c>
      <c r="R23" s="6">
        <v>160</v>
      </c>
      <c r="S23" s="41">
        <v>4800</v>
      </c>
      <c r="T23" s="9">
        <v>152.64</v>
      </c>
      <c r="U23" s="41">
        <v>4579.2</v>
      </c>
      <c r="V23" s="49">
        <v>163.2</v>
      </c>
      <c r="W23" s="41">
        <v>4896</v>
      </c>
      <c r="X23" s="9">
        <v>178.72</v>
      </c>
      <c r="Y23" s="41">
        <v>5361.6</v>
      </c>
      <c r="Z23" s="54"/>
    </row>
    <row r="24" spans="1:26" ht="16.5" customHeight="1">
      <c r="A24" s="4"/>
      <c r="B24" s="4"/>
      <c r="C24" s="45" t="s">
        <v>134</v>
      </c>
      <c r="D24" s="6">
        <v>4</v>
      </c>
      <c r="E24" s="6" t="s">
        <v>125</v>
      </c>
      <c r="F24" s="40">
        <v>88.8</v>
      </c>
      <c r="G24" s="41">
        <v>355.2</v>
      </c>
      <c r="H24" s="40">
        <v>89.5</v>
      </c>
      <c r="I24" s="41">
        <v>358</v>
      </c>
      <c r="J24" s="40">
        <v>94.19999999999999</v>
      </c>
      <c r="K24" s="41">
        <v>376.79999999999995</v>
      </c>
      <c r="L24" s="40">
        <v>97.7</v>
      </c>
      <c r="M24" s="41">
        <v>390.8</v>
      </c>
      <c r="N24" s="40">
        <v>96</v>
      </c>
      <c r="O24" s="41">
        <v>384</v>
      </c>
      <c r="P24" s="40">
        <v>99.3</v>
      </c>
      <c r="Q24" s="41">
        <v>397.2</v>
      </c>
      <c r="R24" s="6">
        <v>100</v>
      </c>
      <c r="S24" s="41">
        <v>400</v>
      </c>
      <c r="T24" s="9">
        <v>95.4</v>
      </c>
      <c r="U24" s="41">
        <v>381.6</v>
      </c>
      <c r="V24" s="49">
        <v>102</v>
      </c>
      <c r="W24" s="41">
        <v>408</v>
      </c>
      <c r="X24" s="9">
        <v>111.7</v>
      </c>
      <c r="Y24" s="41">
        <v>446.8</v>
      </c>
      <c r="Z24" s="54"/>
    </row>
    <row r="25" spans="1:26" ht="16.5" customHeight="1">
      <c r="A25" s="4"/>
      <c r="B25" s="4"/>
      <c r="C25" s="45" t="s">
        <v>135</v>
      </c>
      <c r="D25" s="6">
        <v>79</v>
      </c>
      <c r="E25" s="6" t="s">
        <v>123</v>
      </c>
      <c r="F25" s="40">
        <v>35.52</v>
      </c>
      <c r="G25" s="41">
        <v>2806.0800000000004</v>
      </c>
      <c r="H25" s="40">
        <v>35.8</v>
      </c>
      <c r="I25" s="41">
        <v>2828.2</v>
      </c>
      <c r="J25" s="40">
        <v>37.68</v>
      </c>
      <c r="K25" s="41">
        <v>2976.72</v>
      </c>
      <c r="L25" s="40">
        <v>39.08</v>
      </c>
      <c r="M25" s="41">
        <v>3087.32</v>
      </c>
      <c r="N25" s="40">
        <v>38.4</v>
      </c>
      <c r="O25" s="41">
        <v>3033.6</v>
      </c>
      <c r="P25" s="40">
        <v>39.72</v>
      </c>
      <c r="Q25" s="41">
        <v>3137.88</v>
      </c>
      <c r="R25" s="6">
        <v>40</v>
      </c>
      <c r="S25" s="41">
        <v>3160</v>
      </c>
      <c r="T25" s="9">
        <v>38.16</v>
      </c>
      <c r="U25" s="41">
        <v>3014.64</v>
      </c>
      <c r="V25" s="49">
        <v>40.8</v>
      </c>
      <c r="W25" s="41">
        <v>3223.2</v>
      </c>
      <c r="X25" s="9">
        <v>44.68</v>
      </c>
      <c r="Y25" s="41">
        <v>3529.72</v>
      </c>
      <c r="Z25" s="55"/>
    </row>
    <row r="26" spans="1:26" ht="16.5" customHeight="1">
      <c r="A26" s="5" t="s">
        <v>136</v>
      </c>
      <c r="B26" s="5"/>
      <c r="C26" s="5"/>
      <c r="D26" s="36" t="s">
        <v>137</v>
      </c>
      <c r="E26" s="46"/>
      <c r="F26" s="6" t="s">
        <v>138</v>
      </c>
      <c r="G26" s="41">
        <v>71040</v>
      </c>
      <c r="H26" s="6" t="s">
        <v>138</v>
      </c>
      <c r="I26" s="41">
        <v>71599.99999999999</v>
      </c>
      <c r="J26" s="6" t="s">
        <v>138</v>
      </c>
      <c r="K26" s="41">
        <v>75360.00000000001</v>
      </c>
      <c r="L26" s="6" t="s">
        <v>138</v>
      </c>
      <c r="M26" s="41">
        <v>78160</v>
      </c>
      <c r="N26" s="6" t="s">
        <v>138</v>
      </c>
      <c r="O26" s="41">
        <v>76800</v>
      </c>
      <c r="P26" s="6" t="s">
        <v>138</v>
      </c>
      <c r="Q26" s="41">
        <v>79440</v>
      </c>
      <c r="R26" s="9" t="s">
        <v>138</v>
      </c>
      <c r="S26" s="50">
        <v>80000</v>
      </c>
      <c r="T26" s="9" t="s">
        <v>138</v>
      </c>
      <c r="U26" s="50">
        <v>76320</v>
      </c>
      <c r="V26" s="9" t="s">
        <v>138</v>
      </c>
      <c r="W26" s="50">
        <v>81600</v>
      </c>
      <c r="X26" s="9" t="s">
        <v>138</v>
      </c>
      <c r="Y26" s="50">
        <v>89360.00000000001</v>
      </c>
      <c r="Z26" s="56"/>
    </row>
    <row r="27" spans="1:26" ht="91.5" customHeight="1">
      <c r="A27" s="47" t="s">
        <v>139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</sheetData>
  <sheetProtection/>
  <mergeCells count="26">
    <mergeCell ref="A1:Z1"/>
    <mergeCell ref="A2:Z2"/>
    <mergeCell ref="A3:Z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26:C26"/>
    <mergeCell ref="D26:E26"/>
    <mergeCell ref="A27:Z27"/>
    <mergeCell ref="A6:A20"/>
    <mergeCell ref="B6:B10"/>
    <mergeCell ref="B11:B20"/>
    <mergeCell ref="Z4:Z5"/>
    <mergeCell ref="Z6:Z10"/>
    <mergeCell ref="Z11:Z20"/>
    <mergeCell ref="Z21:Z25"/>
    <mergeCell ref="A4:C5"/>
    <mergeCell ref="A21:B25"/>
  </mergeCells>
  <printOptions horizontalCentered="1"/>
  <pageMargins left="0.16" right="0.16" top="0.16" bottom="0.16" header="0.23999999999999996" footer="0.2"/>
  <pageSetup fitToHeight="1" fitToWidth="1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AB7" sqref="AB7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87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7.50390625" style="0" customWidth="1"/>
    <col min="20" max="20" width="6.75390625" style="0" customWidth="1"/>
    <col min="21" max="21" width="6.875" style="0" customWidth="1"/>
    <col min="22" max="22" width="5.75390625" style="0" customWidth="1"/>
    <col min="23" max="23" width="7.50390625" style="0" customWidth="1"/>
    <col min="24" max="24" width="6.75390625" style="0" customWidth="1"/>
    <col min="25" max="25" width="9.625" style="0" customWidth="1"/>
  </cols>
  <sheetData>
    <row r="1" spans="1:256" ht="27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" ht="24" customHeigh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2.5" customHeight="1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7.75" customHeight="1">
      <c r="A4" s="4" t="s">
        <v>141</v>
      </c>
      <c r="B4" s="4"/>
      <c r="C4" s="4"/>
      <c r="D4" s="5" t="s">
        <v>99</v>
      </c>
      <c r="E4" s="5"/>
      <c r="F4" s="5" t="s">
        <v>7</v>
      </c>
      <c r="G4" s="5"/>
      <c r="H4" s="5" t="s">
        <v>8</v>
      </c>
      <c r="I4" s="5"/>
      <c r="J4" s="5" t="s">
        <v>9</v>
      </c>
      <c r="K4" s="5"/>
      <c r="L4" s="5" t="s">
        <v>10</v>
      </c>
      <c r="M4" s="5"/>
      <c r="N4" s="5" t="s">
        <v>11</v>
      </c>
      <c r="O4" s="5"/>
      <c r="P4" s="5" t="s">
        <v>12</v>
      </c>
      <c r="Q4" s="5"/>
      <c r="R4" s="5" t="s">
        <v>13</v>
      </c>
      <c r="S4" s="5"/>
      <c r="T4" s="5" t="s">
        <v>14</v>
      </c>
      <c r="U4" s="5"/>
      <c r="V4" s="5" t="s">
        <v>15</v>
      </c>
      <c r="W4" s="5"/>
      <c r="X4" s="5" t="s">
        <v>16</v>
      </c>
      <c r="Y4" s="5"/>
    </row>
    <row r="5" spans="1:25" ht="27.75" customHeight="1">
      <c r="A5" s="4"/>
      <c r="B5" s="4"/>
      <c r="C5" s="4"/>
      <c r="D5" s="6" t="s">
        <v>102</v>
      </c>
      <c r="E5" s="6" t="s">
        <v>101</v>
      </c>
      <c r="F5" s="6" t="s">
        <v>103</v>
      </c>
      <c r="G5" s="6" t="s">
        <v>104</v>
      </c>
      <c r="H5" s="6" t="s">
        <v>103</v>
      </c>
      <c r="I5" s="6" t="s">
        <v>104</v>
      </c>
      <c r="J5" s="6" t="s">
        <v>103</v>
      </c>
      <c r="K5" s="6" t="s">
        <v>104</v>
      </c>
      <c r="L5" s="6" t="s">
        <v>103</v>
      </c>
      <c r="M5" s="6" t="s">
        <v>104</v>
      </c>
      <c r="N5" s="6" t="s">
        <v>103</v>
      </c>
      <c r="O5" s="6" t="s">
        <v>104</v>
      </c>
      <c r="P5" s="6" t="s">
        <v>103</v>
      </c>
      <c r="Q5" s="6" t="s">
        <v>104</v>
      </c>
      <c r="R5" s="6" t="s">
        <v>103</v>
      </c>
      <c r="S5" s="6" t="s">
        <v>104</v>
      </c>
      <c r="T5" s="6" t="s">
        <v>103</v>
      </c>
      <c r="U5" s="6" t="s">
        <v>104</v>
      </c>
      <c r="V5" s="6" t="s">
        <v>103</v>
      </c>
      <c r="W5" s="6" t="s">
        <v>104</v>
      </c>
      <c r="X5" s="6" t="s">
        <v>103</v>
      </c>
      <c r="Y5" s="6" t="s">
        <v>104</v>
      </c>
    </row>
    <row r="6" spans="1:25" ht="30" customHeight="1">
      <c r="A6" s="7" t="s">
        <v>142</v>
      </c>
      <c r="B6" s="7"/>
      <c r="C6" s="8" t="s">
        <v>143</v>
      </c>
      <c r="D6" s="5" t="s">
        <v>144</v>
      </c>
      <c r="E6" s="6">
        <v>308</v>
      </c>
      <c r="F6" s="9">
        <v>1043.1158400000002</v>
      </c>
      <c r="G6" s="9">
        <v>321279.67872</v>
      </c>
      <c r="H6" s="9">
        <v>1051.3386</v>
      </c>
      <c r="I6" s="9">
        <v>323812.28880000004</v>
      </c>
      <c r="J6" s="9">
        <v>1106.54856</v>
      </c>
      <c r="K6" s="9">
        <v>340816.95648</v>
      </c>
      <c r="L6" s="9">
        <v>1147.66236</v>
      </c>
      <c r="M6" s="9">
        <v>353480.00688</v>
      </c>
      <c r="N6" s="9">
        <v>1127.6928</v>
      </c>
      <c r="O6" s="9">
        <v>347329.3824</v>
      </c>
      <c r="P6" s="9">
        <v>1166.45724</v>
      </c>
      <c r="Q6" s="9">
        <v>359268.82992</v>
      </c>
      <c r="R6" s="9">
        <v>1174.68</v>
      </c>
      <c r="S6" s="9">
        <v>361801.44</v>
      </c>
      <c r="T6" s="9">
        <v>1120.64472</v>
      </c>
      <c r="U6" s="9">
        <v>345158.57376</v>
      </c>
      <c r="V6" s="9">
        <v>1198.1736</v>
      </c>
      <c r="W6" s="9">
        <v>369037.46880000003</v>
      </c>
      <c r="X6" s="9">
        <v>1312.1175600000001</v>
      </c>
      <c r="Y6" s="9">
        <v>404132.20848000003</v>
      </c>
    </row>
    <row r="7" spans="1:25" ht="30" customHeight="1">
      <c r="A7" s="7"/>
      <c r="B7" s="7"/>
      <c r="C7" s="8" t="s">
        <v>145</v>
      </c>
      <c r="D7" s="5" t="s">
        <v>144</v>
      </c>
      <c r="E7" s="6">
        <v>690</v>
      </c>
      <c r="F7" s="9">
        <v>232.80696</v>
      </c>
      <c r="G7" s="9">
        <v>160636.80240000002</v>
      </c>
      <c r="H7" s="9">
        <v>234.64215000000002</v>
      </c>
      <c r="I7" s="9">
        <v>161903.0835</v>
      </c>
      <c r="J7" s="9">
        <v>246.96414000000001</v>
      </c>
      <c r="K7" s="9">
        <v>170405.25660000002</v>
      </c>
      <c r="L7" s="9">
        <v>256.14009</v>
      </c>
      <c r="M7" s="9">
        <v>176736.6621</v>
      </c>
      <c r="N7" s="9">
        <v>251.6832</v>
      </c>
      <c r="O7" s="9">
        <v>173661.408</v>
      </c>
      <c r="P7" s="9">
        <v>260.33481</v>
      </c>
      <c r="Q7" s="9">
        <v>179631.0189</v>
      </c>
      <c r="R7" s="9">
        <v>262.17</v>
      </c>
      <c r="S7" s="9">
        <v>180897.3</v>
      </c>
      <c r="T7" s="9">
        <v>250.11018</v>
      </c>
      <c r="U7" s="9">
        <v>172576.0242</v>
      </c>
      <c r="V7" s="9">
        <v>267.4134</v>
      </c>
      <c r="W7" s="9">
        <v>184515.246</v>
      </c>
      <c r="X7" s="9">
        <v>292.84389</v>
      </c>
      <c r="Y7" s="9">
        <v>202062.2841</v>
      </c>
    </row>
    <row r="8" spans="1:25" ht="30" customHeight="1">
      <c r="A8" s="7"/>
      <c r="B8" s="7"/>
      <c r="C8" s="8" t="s">
        <v>146</v>
      </c>
      <c r="D8" s="5" t="s">
        <v>111</v>
      </c>
      <c r="E8" s="6">
        <v>5500</v>
      </c>
      <c r="F8" s="9">
        <v>29.20632</v>
      </c>
      <c r="G8" s="9">
        <v>160634.76</v>
      </c>
      <c r="H8" s="9">
        <v>29.43655</v>
      </c>
      <c r="I8" s="9">
        <v>161901.025</v>
      </c>
      <c r="J8" s="9">
        <v>30.98238</v>
      </c>
      <c r="K8" s="9">
        <v>170403.09</v>
      </c>
      <c r="L8" s="9">
        <v>32.13353</v>
      </c>
      <c r="M8" s="9">
        <v>176734.415</v>
      </c>
      <c r="N8" s="9">
        <v>31.5744</v>
      </c>
      <c r="O8" s="9">
        <v>173659.2</v>
      </c>
      <c r="P8" s="9">
        <v>32.65977</v>
      </c>
      <c r="Q8" s="9">
        <v>179628.73500000002</v>
      </c>
      <c r="R8" s="9">
        <v>32.89</v>
      </c>
      <c r="S8" s="9">
        <v>180895</v>
      </c>
      <c r="T8" s="9">
        <v>31.37706</v>
      </c>
      <c r="U8" s="9">
        <v>172573.83</v>
      </c>
      <c r="V8" s="9">
        <v>33.5478</v>
      </c>
      <c r="W8" s="9">
        <v>184512.90000000002</v>
      </c>
      <c r="X8" s="9">
        <v>36.73813</v>
      </c>
      <c r="Y8" s="9">
        <v>202059.715</v>
      </c>
    </row>
    <row r="9" spans="1:25" ht="30" customHeight="1">
      <c r="A9" s="7"/>
      <c r="B9" s="7"/>
      <c r="C9" s="8" t="s">
        <v>147</v>
      </c>
      <c r="D9" s="5" t="s">
        <v>111</v>
      </c>
      <c r="E9" s="6">
        <v>4500</v>
      </c>
      <c r="F9" s="9">
        <v>17.8488</v>
      </c>
      <c r="G9" s="9">
        <v>80319.6</v>
      </c>
      <c r="H9" s="9">
        <v>17.989500000000003</v>
      </c>
      <c r="I9" s="9">
        <v>80952.75000000001</v>
      </c>
      <c r="J9" s="9">
        <v>18.9342</v>
      </c>
      <c r="K9" s="9">
        <v>85203.9</v>
      </c>
      <c r="L9" s="9">
        <v>19.637700000000002</v>
      </c>
      <c r="M9" s="9">
        <v>88369.65</v>
      </c>
      <c r="N9" s="9">
        <v>19.296</v>
      </c>
      <c r="O9" s="9">
        <v>86832</v>
      </c>
      <c r="P9" s="9">
        <v>19.959300000000002</v>
      </c>
      <c r="Q9" s="9">
        <v>89816.85</v>
      </c>
      <c r="R9" s="9">
        <v>20.1</v>
      </c>
      <c r="S9" s="9">
        <v>90450</v>
      </c>
      <c r="T9" s="9">
        <v>19.1754</v>
      </c>
      <c r="U9" s="9">
        <v>86289.3</v>
      </c>
      <c r="V9" s="9">
        <v>20.502000000000002</v>
      </c>
      <c r="W9" s="9">
        <v>92259.00000000001</v>
      </c>
      <c r="X9" s="9">
        <v>22.451700000000002</v>
      </c>
      <c r="Y9" s="9">
        <v>101032.65</v>
      </c>
    </row>
    <row r="10" spans="1:25" ht="30" customHeight="1">
      <c r="A10" s="7"/>
      <c r="B10" s="7"/>
      <c r="C10" s="5" t="s">
        <v>148</v>
      </c>
      <c r="D10" s="5" t="s">
        <v>111</v>
      </c>
      <c r="E10" s="6">
        <v>10000</v>
      </c>
      <c r="F10" s="9">
        <v>8.0364</v>
      </c>
      <c r="G10" s="9">
        <v>80364</v>
      </c>
      <c r="H10" s="9">
        <v>8.09975</v>
      </c>
      <c r="I10" s="9">
        <v>80997.5</v>
      </c>
      <c r="J10" s="9">
        <v>8.5251</v>
      </c>
      <c r="K10" s="9">
        <v>85251</v>
      </c>
      <c r="L10" s="9">
        <v>8.84185</v>
      </c>
      <c r="M10" s="9">
        <v>88418.50000000001</v>
      </c>
      <c r="N10" s="9">
        <v>8.688</v>
      </c>
      <c r="O10" s="9">
        <v>86880</v>
      </c>
      <c r="P10" s="9">
        <v>8.986650000000001</v>
      </c>
      <c r="Q10" s="9">
        <v>89866.50000000001</v>
      </c>
      <c r="R10" s="9">
        <v>9.05</v>
      </c>
      <c r="S10" s="9">
        <v>90500</v>
      </c>
      <c r="T10" s="9">
        <v>8.633700000000001</v>
      </c>
      <c r="U10" s="9">
        <v>86337.00000000001</v>
      </c>
      <c r="V10" s="9">
        <v>9.231000000000002</v>
      </c>
      <c r="W10" s="9">
        <v>92310.00000000001</v>
      </c>
      <c r="X10" s="9">
        <v>10.10885</v>
      </c>
      <c r="Y10" s="9">
        <v>101088.5</v>
      </c>
    </row>
    <row r="11" spans="1:256" ht="30" customHeight="1">
      <c r="A11" s="5" t="s">
        <v>136</v>
      </c>
      <c r="B11" s="5"/>
      <c r="C11" s="5"/>
      <c r="D11" s="6" t="s">
        <v>149</v>
      </c>
      <c r="E11" s="6"/>
      <c r="F11" s="6" t="s">
        <v>138</v>
      </c>
      <c r="G11" s="9">
        <v>803234.84112</v>
      </c>
      <c r="H11" s="6" t="s">
        <v>138</v>
      </c>
      <c r="I11" s="9">
        <v>809566.6473000001</v>
      </c>
      <c r="J11" s="6" t="s">
        <v>138</v>
      </c>
      <c r="K11" s="9">
        <v>852080.20308</v>
      </c>
      <c r="L11" s="6" t="s">
        <v>138</v>
      </c>
      <c r="M11" s="9">
        <v>883739.23398</v>
      </c>
      <c r="N11" s="6" t="s">
        <v>138</v>
      </c>
      <c r="O11" s="9">
        <v>868361.9904</v>
      </c>
      <c r="P11" s="6" t="s">
        <v>138</v>
      </c>
      <c r="Q11" s="9">
        <v>898211.9338199999</v>
      </c>
      <c r="R11" s="9" t="s">
        <v>138</v>
      </c>
      <c r="S11" s="9">
        <v>904543.74</v>
      </c>
      <c r="T11" s="9" t="s">
        <v>138</v>
      </c>
      <c r="U11" s="9">
        <v>862934.72796</v>
      </c>
      <c r="V11" s="9" t="s">
        <v>138</v>
      </c>
      <c r="W11" s="9">
        <v>922634.6148000001</v>
      </c>
      <c r="X11" s="9" t="s">
        <v>138</v>
      </c>
      <c r="Y11" s="9">
        <v>1010375.3575800001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" ht="21" customHeight="1">
      <c r="A12" s="10" t="s">
        <v>150</v>
      </c>
      <c r="B12" s="11" t="s">
        <v>151</v>
      </c>
      <c r="C12" s="11"/>
      <c r="D12" s="11"/>
      <c r="E12" s="11"/>
      <c r="F12" s="11"/>
      <c r="G12" s="11"/>
      <c r="H12" s="11"/>
      <c r="I12" s="11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3"/>
      <c r="W12" s="23"/>
      <c r="X12" s="23"/>
      <c r="Y12" s="29"/>
    </row>
    <row r="13" spans="1:25" ht="21" customHeight="1">
      <c r="A13" s="12"/>
      <c r="B13" s="13" t="s">
        <v>152</v>
      </c>
      <c r="C13" s="13"/>
      <c r="D13" s="13"/>
      <c r="E13" s="13" t="s">
        <v>153</v>
      </c>
      <c r="F13" s="13"/>
      <c r="G13" s="13"/>
      <c r="H13" s="13"/>
      <c r="I13" s="13"/>
      <c r="J13" s="19"/>
      <c r="K13" s="14" t="s">
        <v>154</v>
      </c>
      <c r="L13" s="14"/>
      <c r="M13" s="13"/>
      <c r="N13" s="13" t="s">
        <v>155</v>
      </c>
      <c r="O13" s="13"/>
      <c r="P13" s="13"/>
      <c r="Q13" s="13"/>
      <c r="R13" s="13"/>
      <c r="S13" s="13"/>
      <c r="T13" s="13"/>
      <c r="U13" s="13"/>
      <c r="V13" s="24"/>
      <c r="W13" s="23"/>
      <c r="X13" s="24"/>
      <c r="Y13" s="29"/>
    </row>
    <row r="14" spans="1:25" ht="21" customHeight="1">
      <c r="A14" s="12"/>
      <c r="B14" s="13" t="s">
        <v>156</v>
      </c>
      <c r="C14" s="13"/>
      <c r="D14" s="13"/>
      <c r="E14" s="13" t="s">
        <v>157</v>
      </c>
      <c r="F14" s="13"/>
      <c r="G14" s="13"/>
      <c r="H14" s="13"/>
      <c r="I14" s="13"/>
      <c r="J14" s="19"/>
      <c r="K14" s="20" t="s">
        <v>158</v>
      </c>
      <c r="L14" s="20"/>
      <c r="M14" s="13"/>
      <c r="N14" s="13" t="s">
        <v>159</v>
      </c>
      <c r="O14" s="13"/>
      <c r="P14" s="13"/>
      <c r="Q14" s="13"/>
      <c r="R14" s="13"/>
      <c r="S14" s="13"/>
      <c r="T14" s="13"/>
      <c r="U14" s="13"/>
      <c r="V14" s="24"/>
      <c r="W14" s="23"/>
      <c r="X14" s="24"/>
      <c r="Y14" s="29"/>
    </row>
    <row r="15" spans="1:25" ht="21" customHeight="1">
      <c r="A15" s="12"/>
      <c r="B15" s="13" t="s">
        <v>160</v>
      </c>
      <c r="C15" s="13"/>
      <c r="D15" s="13"/>
      <c r="E15" s="13" t="s">
        <v>161</v>
      </c>
      <c r="F15" s="13"/>
      <c r="G15" s="13"/>
      <c r="H15" s="13"/>
      <c r="I15" s="13"/>
      <c r="J15" s="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4"/>
      <c r="W15" s="23"/>
      <c r="X15" s="24"/>
      <c r="Y15" s="29"/>
    </row>
    <row r="16" spans="1:25" ht="21" customHeight="1">
      <c r="A16" s="12"/>
      <c r="B16" s="13" t="s">
        <v>162</v>
      </c>
      <c r="C16" s="13"/>
      <c r="D16" s="13"/>
      <c r="E16" s="13"/>
      <c r="F16" s="13"/>
      <c r="G16" s="13"/>
      <c r="H16" s="13"/>
      <c r="I16" s="13"/>
      <c r="J16" s="1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4"/>
      <c r="W16" s="23"/>
      <c r="X16" s="24"/>
      <c r="Y16" s="29"/>
    </row>
    <row r="17" spans="1:31" ht="21" customHeight="1">
      <c r="A17" s="12"/>
      <c r="B17" s="13" t="s">
        <v>163</v>
      </c>
      <c r="C17" s="13"/>
      <c r="D17" s="13"/>
      <c r="E17" s="14"/>
      <c r="F17" s="13"/>
      <c r="G17" s="14"/>
      <c r="H17" s="14" t="s">
        <v>164</v>
      </c>
      <c r="I17" s="21"/>
      <c r="J17" s="21"/>
      <c r="K17" s="14" t="s">
        <v>165</v>
      </c>
      <c r="L17" s="14"/>
      <c r="M17" s="14"/>
      <c r="N17" s="14"/>
      <c r="O17" s="19"/>
      <c r="P17" s="21"/>
      <c r="Q17" s="14" t="s">
        <v>166</v>
      </c>
      <c r="R17" s="20"/>
      <c r="S17" s="20"/>
      <c r="T17" s="20"/>
      <c r="U17" s="20"/>
      <c r="V17" s="25"/>
      <c r="W17" s="26"/>
      <c r="X17" s="17"/>
      <c r="Y17" s="30"/>
      <c r="Z17" s="31"/>
      <c r="AA17" s="31"/>
      <c r="AB17" s="31"/>
      <c r="AC17" s="31"/>
      <c r="AD17" s="31"/>
      <c r="AE17" s="31"/>
    </row>
    <row r="18" spans="1:31" ht="21" customHeight="1">
      <c r="A18" s="12"/>
      <c r="B18" s="13" t="s">
        <v>167</v>
      </c>
      <c r="C18" s="13"/>
      <c r="D18" s="13"/>
      <c r="E18" s="14"/>
      <c r="F18" s="13"/>
      <c r="G18" s="14"/>
      <c r="H18" s="14" t="s">
        <v>168</v>
      </c>
      <c r="I18" s="21"/>
      <c r="J18" s="21"/>
      <c r="K18" s="14" t="s">
        <v>169</v>
      </c>
      <c r="L18" s="14"/>
      <c r="M18" s="14"/>
      <c r="N18" s="13"/>
      <c r="O18" s="19"/>
      <c r="P18" s="21"/>
      <c r="Q18" s="13" t="s">
        <v>170</v>
      </c>
      <c r="R18" s="21"/>
      <c r="S18" s="21"/>
      <c r="T18" s="21"/>
      <c r="U18" s="21"/>
      <c r="V18" s="25"/>
      <c r="W18" s="23"/>
      <c r="X18" s="17"/>
      <c r="Y18" s="29"/>
      <c r="Z18" s="31"/>
      <c r="AA18" s="31"/>
      <c r="AB18" s="31"/>
      <c r="AC18" s="31"/>
      <c r="AD18" s="31"/>
      <c r="AE18" s="31"/>
    </row>
    <row r="19" spans="1:31" ht="21" customHeight="1">
      <c r="A19" s="12"/>
      <c r="B19" s="13" t="s">
        <v>171</v>
      </c>
      <c r="C19" s="13"/>
      <c r="D19" s="13"/>
      <c r="E19" s="13"/>
      <c r="F19" s="13"/>
      <c r="G19" s="13"/>
      <c r="H19" s="13" t="s">
        <v>172</v>
      </c>
      <c r="I19" s="21"/>
      <c r="J19" s="21"/>
      <c r="K19" s="20" t="s">
        <v>173</v>
      </c>
      <c r="L19" s="20"/>
      <c r="M19" s="20"/>
      <c r="N19" s="13"/>
      <c r="O19" s="19"/>
      <c r="P19" s="21"/>
      <c r="Q19" s="13" t="s">
        <v>174</v>
      </c>
      <c r="R19" s="21"/>
      <c r="S19" s="21"/>
      <c r="T19" s="21"/>
      <c r="U19" s="21"/>
      <c r="V19" s="25"/>
      <c r="W19" s="23"/>
      <c r="X19" s="17"/>
      <c r="Y19" s="29"/>
      <c r="Z19" s="31"/>
      <c r="AA19" s="31"/>
      <c r="AB19" s="31"/>
      <c r="AC19" s="31"/>
      <c r="AD19" s="31"/>
      <c r="AE19" s="31"/>
    </row>
    <row r="20" spans="1:25" ht="21" customHeight="1">
      <c r="A20" s="12"/>
      <c r="B20" s="13" t="s">
        <v>175</v>
      </c>
      <c r="C20" s="13"/>
      <c r="D20" s="13"/>
      <c r="E20" s="13"/>
      <c r="F20" s="13"/>
      <c r="G20" s="13"/>
      <c r="H20" s="13" t="s">
        <v>176</v>
      </c>
      <c r="I20" s="13"/>
      <c r="J20" s="13"/>
      <c r="K20" s="1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4"/>
      <c r="W20" s="23"/>
      <c r="X20" s="24"/>
      <c r="Y20" s="29"/>
    </row>
    <row r="21" spans="1:25" ht="21" customHeight="1">
      <c r="A21" s="12"/>
      <c r="B21" s="13" t="s">
        <v>177</v>
      </c>
      <c r="C21" s="13"/>
      <c r="D21" s="13"/>
      <c r="E21" s="13"/>
      <c r="F21" s="13"/>
      <c r="G21" s="13"/>
      <c r="H21" s="13"/>
      <c r="I21" s="13"/>
      <c r="J21" s="1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4"/>
      <c r="W21" s="23"/>
      <c r="X21" s="24"/>
      <c r="Y21" s="29"/>
    </row>
    <row r="22" spans="1:25" ht="21" customHeight="1">
      <c r="A22" s="12"/>
      <c r="B22" s="13" t="s">
        <v>178</v>
      </c>
      <c r="C22" s="13"/>
      <c r="D22" s="13"/>
      <c r="E22" s="13"/>
      <c r="F22" s="13"/>
      <c r="G22" s="13"/>
      <c r="H22" s="13"/>
      <c r="I22" s="13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4"/>
      <c r="W22" s="23"/>
      <c r="X22" s="24"/>
      <c r="Y22" s="29"/>
    </row>
    <row r="23" spans="1:25" ht="21" customHeight="1">
      <c r="A23" s="15"/>
      <c r="B23" s="16" t="s">
        <v>179</v>
      </c>
      <c r="C23" s="16"/>
      <c r="D23" s="16"/>
      <c r="E23" s="16"/>
      <c r="F23" s="16"/>
      <c r="G23" s="16"/>
      <c r="H23" s="16"/>
      <c r="I23" s="16"/>
      <c r="J23" s="2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7"/>
      <c r="W23" s="27"/>
      <c r="X23" s="27"/>
      <c r="Y23" s="32"/>
    </row>
    <row r="24" spans="1:2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</sheetData>
  <sheetProtection/>
  <mergeCells count="20">
    <mergeCell ref="A1:Y1"/>
    <mergeCell ref="A2:Y2"/>
    <mergeCell ref="A3:Y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11:C11"/>
    <mergeCell ref="D11:E11"/>
    <mergeCell ref="K13:L13"/>
    <mergeCell ref="K14:L14"/>
    <mergeCell ref="A4:C5"/>
    <mergeCell ref="A6:B10"/>
  </mergeCells>
  <printOptions horizontalCentered="1"/>
  <pageMargins left="0.16" right="0.16" top="0.2" bottom="0.2" header="0.16" footer="0.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周敏萍</cp:lastModifiedBy>
  <cp:lastPrinted>2017-11-28T03:52:57Z</cp:lastPrinted>
  <dcterms:created xsi:type="dcterms:W3CDTF">2015-09-10T08:39:04Z</dcterms:created>
  <dcterms:modified xsi:type="dcterms:W3CDTF">2022-05-25T02:43:04Z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14</vt:lpwstr>
  </property>
</Properties>
</file>