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05" windowHeight="9255" firstSheet="1" activeTab="1"/>
  </bookViews>
  <sheets>
    <sheet name="附件一" sheetId="1" state="hidden" r:id="rId1"/>
    <sheet name="附件2-1" sheetId="2" r:id="rId2"/>
    <sheet name="附件2-2" sheetId="3" r:id="rId3"/>
    <sheet name="附件2-3" sheetId="4" r:id="rId4"/>
  </sheets>
  <definedNames>
    <definedName name="_xlnm.Print_Area" localSheetId="1">'附件2-1'!$A$1:$H$39</definedName>
    <definedName name="_xlnm.Print_Titles" localSheetId="1">'附件2-1'!$2:$3</definedName>
  </definedNames>
  <calcPr fullCalcOnLoad="1"/>
</workbook>
</file>

<file path=xl/sharedStrings.xml><?xml version="1.0" encoding="utf-8"?>
<sst xmlns="http://schemas.openxmlformats.org/spreadsheetml/2006/main" count="286" uniqueCount="178">
  <si>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</si>
  <si>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</si>
  <si>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</si>
  <si>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</si>
  <si>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</si>
  <si>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</si>
  <si>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</si>
  <si>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</si>
  <si>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</si>
  <si>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rPr>
        <sz val="10"/>
        <color indexed="8"/>
        <rFont val="宋体"/>
        <family val="0"/>
      </rP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</si>
  <si>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</si>
  <si>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</si>
  <si>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</si>
  <si>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</si>
  <si>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</si>
  <si>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</si>
  <si>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</si>
  <si>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</si>
  <si>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</si>
  <si>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</si>
  <si>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</si>
  <si>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</si>
  <si>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</si>
  <si>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</si>
  <si>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</si>
  <si>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</si>
  <si>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</si>
  <si>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</si>
  <si>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</si>
  <si>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</si>
  <si>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</si>
  <si>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</si>
  <si>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</si>
  <si>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</si>
  <si>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</si>
  <si>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</si>
  <si>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rPr>
        <sz val="10"/>
        <color indexed="8"/>
        <rFont val="宋体"/>
        <family val="0"/>
      </rP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</si>
  <si>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</si>
  <si>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</si>
  <si>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</si>
  <si>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</si>
  <si>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</si>
  <si>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</si>
  <si>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</si>
  <si>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</si>
  <si>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</si>
  <si>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</si>
  <si>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</si>
  <si>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</si>
  <si>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</si>
  <si>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</si>
  <si>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</si>
  <si>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</si>
  <si>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</si>
  <si>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</si>
  <si>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</si>
  <si>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</si>
  <si>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</si>
  <si>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</si>
  <si>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</si>
  <si>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rPr>
        <sz val="10"/>
        <color indexed="8"/>
        <rFont val="宋体"/>
        <family val="0"/>
      </rP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</si>
  <si>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</si>
  <si>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</si>
  <si>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</si>
  <si>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</si>
  <si>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</si>
  <si>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附件2-1：</t>
  </si>
  <si>
    <t>惠州市2021年房地产项目建筑安装工程造价综合指标</t>
  </si>
  <si>
    <t>模块名称</t>
  </si>
  <si>
    <t>造价指标（元/m2)</t>
  </si>
  <si>
    <t>备   注</t>
  </si>
  <si>
    <t>2021年</t>
  </si>
  <si>
    <t>~</t>
  </si>
  <si>
    <t>1.按总建筑面积计；
2.若有两种或以上类型桩，按相应占比综合折算指标，相应占比按其对应的基座平面面积比例计；
3.桩基础综合指标按城区范围内地质状况良好的情况测算，不包括殊地质情况，如遇溶洞，需增加采取灌浆或其他方式进行地质处理的费用。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</si>
  <si>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2.含场地平整、土方挖运及回填、基坑支护，土建、装修（含地下室电梯前室）、给排水、照明、消防、弱电、智能化、防雷、通风，停车场地坪漆及标线标识标牌等。</t>
  </si>
  <si>
    <t>1.按地下室人防建筑面积计，按平时设备考虑；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</si>
  <si>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</si>
  <si>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装修，外立面东、西两侧和屋面保温隔热装饰和公共区（大堂、电梯前室、楼梯间）装修，户内按毛坯标准：地面毛坯、墙面砂浆抹灰、天面水泥浆一遍，防水（含屋面、卫生间），门（入户、防火、其他），铝合金门窗、护栏，配电箱、弱电箱（网络、电讯、有线电视）、智能化、消防设施，防雷，给水入口和排水出口等；
5.住宅塔楼第1、2层等楼层为商铺、办公等用途的，参考“商业裙楼”造价指标；
6.不含电梯及柴油发电机组设备费用；
6.商业裙楼层高首层按5~6m，标准层3.6~4.5m计；
7.住宅塔楼层高按3m计。</t>
  </si>
  <si>
    <t>住宅(塔)楼</t>
  </si>
  <si>
    <t>1.按建筑物总层数对应各模块相应建筑面积计，下面有裙楼的，应扣除裙楼面积；
2.按毛坯交楼标准（含土建、安装），含外立面装修，外立面东、西两侧和屋面保温隔热装饰和公共部位（大堂、电梯前室、楼梯间）装修；户内毛坯：地面毛坯、墙面砂浆抹灰、天面水泥浆一遍，防水（含屋面、卫生间），门（入户、防火、其他），铝合金门窗、护栏、配电箱、弱电箱（网络、电讯、有线电视）、智能化、防雷、消防设施、给水入口和排水出口等；
3.不含电梯、空调及柴油发电机组设备费用；
4.层高首层按5~6m，标准层3.6~4.5m计。</t>
  </si>
  <si>
    <t>1.按套内建筑面积计，中等装修标准；
2.装修标准 客厅：地面抛光砖、简单吊顶、刷乳胶漆（1底2面）、踢脚线；房间：复合木地板、顶角线、踢脚线、刷乳胶漆、木门；厨房：铝扣板吊顶、吊柜和厨柜（含抽油烟机、消毒柜、燃气灶、天然气热水器、洗菜盆和水龙头等）、墙面砖、防滑地砖；卫生间：铝扣板吊顶、墙面砖、防滑地砖、冼手间吊地柜（含冼手台盆、水龙头）、淋浴间玻璃隔断，排气扇，坐便器等；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</si>
  <si>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</si>
  <si>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
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</si>
  <si>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2.高低压配电中的高压电缆按直埋方式考虑，电缆保护管为塑料保护管，并综合考虑路面或人行道的拆除及修复；高压电缆直径为3*300 mm²，按电缆累计总长度以m计算；
3.室外小区道路(含排水管）按道路占地面积计算，按一般混凝土道路考虑；
4.园区广场铺装,按实铺面积计算，不含基层和垫层内容，具体以实际实施另行计取；
5.室外泳池按设计储水体积计算，指标包含泳池、电气及设备等，不包含更衣室、卫生间。</t>
  </si>
  <si>
    <t>园区广场铺装</t>
  </si>
  <si>
    <t>1.园林绿化包括绿地填土整理、乔木、灌木、露地花卉、草皮等植物的种植及保养，乔木支撑和绿化给排水安装等，不包括园建工程费用；
2.造价指标细目详见《园林绿化工程综合指标细目组成》。</t>
  </si>
  <si>
    <t>挡土墙
（元/ m³）</t>
  </si>
  <si>
    <t>砌石挡墙</t>
  </si>
  <si>
    <t>1.按实体体积计（含压顶、基础，不含垫层）；
2.挡墙包含土方、模板、钢筋、浇筑、装饰、脚手架等工作内容。</t>
  </si>
  <si>
    <t>1.按实体体积计；
2.仅指前期“三通一平”一~三类土方挖填，运距按5km计，每增减1km增减3元/m³。</t>
  </si>
  <si>
    <t>附件2-2：</t>
  </si>
  <si>
    <t>户内装修综合指标细目组成</t>
  </si>
  <si>
    <t>单价、合价单位：元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</si>
  <si>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</si>
  <si>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</si>
  <si>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</si>
  <si>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</si>
  <si>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</si>
  <si>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</si>
  <si>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</si>
  <si>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</si>
  <si>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</si>
  <si>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</si>
  <si>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</si>
  <si>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>1.装饰 厅（含客、饭厅及入户玄关）地面采用抛光砖800*800mm（含踢脚线）、墙面乳胶漆、天棚含普通石膏板灯槽四周走边；
2.房间地面采用复合木地板（含踢脚线）、墙面乳胶漆、天棚乳胶漆（含普通石膏线走边和窗帘盒）；
3.墙面、天棚乳胶漆按底刷腻子二遍，面层乳胶漆底油1遍面油2遍；
4.房间门按成品实木门，不含入户门和阳台落地门。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</si>
  <si>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</si>
  <si>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</si>
  <si>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</si>
  <si>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</si>
  <si>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</si>
  <si>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</si>
  <si>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</si>
  <si>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1.装饰 卫生间、阳台地面采用300*600防滑砖、厨房600*600防滑砖，卫生间、厨房墙面300*600墙面砖，卫生间、厨房天棚为300*300铝扣板吊顶，阳台天棚采用乳胶漆（同房间）；
2.卫生间门为成品铝合金钢化玻璃门，厨房门按成品铝合金钢化玻璃推拉门（含包边门套、拉手五金）考虑；
3.卫生间、阳台及厨房含二次防水；
4.厨柜包括：地柜、吊柜、洗菜盆、水龙头、下水器等；
5.洗手台柜包括：洗手盆、镜子、水龙头、下水器等；  
6.卫浴用具包括：淋浴间、排气扇、座（蹲）厕、多功能花洒、卫浴五金挂件、厕纸盒、毛巾杆等。</t>
  </si>
  <si>
    <t>卫生间铝合金玻璃门</t>
  </si>
  <si>
    <t>铝扣板天花</t>
  </si>
  <si>
    <t>墙面砖</t>
  </si>
  <si>
    <t>防滑地砖</t>
  </si>
  <si>
    <t>厨灶柜、厨柜</t>
  </si>
  <si>
    <t>m</t>
  </si>
  <si>
    <t>抽油烟机,灶具，燃气热水器</t>
  </si>
  <si>
    <t>套</t>
  </si>
  <si>
    <t>消毒柜</t>
  </si>
  <si>
    <t>卫生间洗手台柜</t>
  </si>
  <si>
    <t>卫浴用具，排气扇</t>
  </si>
  <si>
    <t>其他安装</t>
  </si>
  <si>
    <t>灯具</t>
  </si>
  <si>
    <t>1.开关、插座安装含管线； 
 2.水龙头为阳台、卫生间简易水龙头。</t>
  </si>
  <si>
    <t>开关</t>
  </si>
  <si>
    <t>插座</t>
  </si>
  <si>
    <t>水龙头</t>
  </si>
  <si>
    <t>给水管</t>
  </si>
  <si>
    <t>总计</t>
  </si>
  <si>
    <t>元</t>
  </si>
  <si>
    <t>/</t>
  </si>
  <si>
    <t>说明：
1.以建筑面积100平方米三房（双卫）室内精装修工程量为例；
2.数量为相应实际户内装修工程量，单位为㎡、m、樘、套等；
3.门制作及安装，含补墙缝（水泥沙）、门锁、五金、门吸、门套线等；
4.灯具包括：客厅灯、房间灯、厨卫、卫生间吸顶灯等；
5.开关包括：三位单联开关、二位双联开关、一位双联开关等；
6.插座包括：一位开关带二三插、二三插、电视插、电话插、网络插等。</t>
  </si>
  <si>
    <t>附件2-3：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</si>
  <si>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</si>
  <si>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</si>
  <si>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</si>
  <si>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</si>
  <si>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</si>
  <si>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</si>
  <si>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</si>
  <si>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</si>
  <si>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</si>
  <si>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元/10000m2</t>
  </si>
  <si>
    <t>附注：</t>
  </si>
  <si>
    <t>1.乔木配置情况如下：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</si>
  <si>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</si>
  <si>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</si>
  <si>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</si>
  <si>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</si>
  <si>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</si>
  <si>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</si>
  <si>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</si>
  <si>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</si>
  <si>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</si>
  <si>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</si>
  <si>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</si>
  <si>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</si>
  <si>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2.灌木配置情况如下：</t>
  </si>
  <si>
    <t>苗高×冠幅 100-120cm×100-120cm</t>
  </si>
  <si>
    <t>307棵</t>
  </si>
  <si>
    <t>苗高×冠幅 100-120cm×130-150cm</t>
  </si>
  <si>
    <t>50棵</t>
  </si>
  <si>
    <t>苗高×冠幅 100-120cm×160-180cm</t>
  </si>
  <si>
    <t>131棵</t>
  </si>
  <si>
    <t>苗高×冠幅 100-120cm×200-220cm</t>
  </si>
  <si>
    <t>26棵</t>
  </si>
  <si>
    <t>苗高×冠幅 140-160cm×140-160cm</t>
  </si>
  <si>
    <t>103棵</t>
  </si>
  <si>
    <t>苗高×冠幅 160-180cm×180-200cm</t>
  </si>
  <si>
    <t>25棵</t>
  </si>
  <si>
    <t>苗高×冠幅 180-200cm×200-240cm</t>
  </si>
  <si>
    <t>48棵</t>
  </si>
  <si>
    <t>3.花卉及地被种植密度按25~36袋/m2考虑；</t>
  </si>
  <si>
    <t>4.绿化保养期按12个月考虑；</t>
  </si>
  <si>
    <t>5.绿化给排水已综合考虑。绿化给水按人工取水浇灌考虑。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</si>
</sst>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.000_ "/>
  </numFmts>
  <fonts count="59">
    <font>
      <sz val="12"/>
      <name val="宋体"/>
      <family val="0"/>
    </font>
    <font>
      <sz val="11"/>
      <name val="宋体"/>
      <family val="0"/>
    </font>
    <font>
      <sz val="16"/>
      <name val="黑体"/>
      <family val="0"/>
    </font>
    <font>
      <sz val="21"/>
      <name val="方正小标宋简体"/>
      <family val="0"/>
    </font>
    <font>
      <sz val="10"/>
      <name val="新宋体"/>
      <family val="3"/>
    </font>
    <font>
      <sz val="10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8"/>
      <name val="黑体"/>
      <family val="0"/>
    </font>
    <font>
      <sz val="21"/>
      <color indexed="8"/>
      <name val="方正小标宋简体"/>
      <family val="0"/>
    </font>
    <font>
      <b/>
      <sz val="10"/>
      <name val="宋体"/>
      <family val="0"/>
    </font>
    <font>
      <sz val="8"/>
      <name val="新宋体"/>
      <family val="3"/>
    </font>
    <font>
      <sz val="9"/>
      <name val="新宋体"/>
      <family val="3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40" fillId="3" borderId="0" applyNumberFormat="0" applyBorder="0" applyAlignment="0" applyProtection="0"/>
    <xf numFmtId="0" fontId="41" fillId="4" borderId="1" applyNumberFormat="0" applyAlignment="0" applyProtection="0"/>
    <xf numFmtId="0" fontId="42" fillId="5" borderId="2" applyNumberFormat="0" applyAlignment="0" applyProtection="0"/>
    <xf numFmtId="0" fontId="43" fillId="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0" fillId="7" borderId="0" applyNumberFormat="0" applyBorder="0" applyAlignment="0" applyProtection="0"/>
    <xf numFmtId="41" fontId="47" fillId="0" borderId="0" applyFont="0" applyFill="0" applyBorder="0" applyAlignment="0" applyProtection="0"/>
    <xf numFmtId="0" fontId="40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9" fillId="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43" fontId="47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0" fillId="13" borderId="0" applyNumberFormat="0" applyBorder="0" applyAlignment="0" applyProtection="0"/>
    <xf numFmtId="0" fontId="53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40" fillId="14" borderId="0" applyNumberFormat="0" applyBorder="0" applyAlignment="0" applyProtection="0"/>
    <xf numFmtId="42" fontId="47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0" fillId="15" borderId="0" applyNumberFormat="0" applyBorder="0" applyAlignment="0" applyProtection="0"/>
    <xf numFmtId="0" fontId="47" fillId="16" borderId="7" applyNumberFormat="0" applyFont="0" applyAlignment="0" applyProtection="0"/>
    <xf numFmtId="0" fontId="39" fillId="17" borderId="0" applyNumberFormat="0" applyBorder="0" applyAlignment="0" applyProtection="0"/>
    <xf numFmtId="0" fontId="55" fillId="18" borderId="0" applyNumberFormat="0" applyBorder="0" applyAlignment="0" applyProtection="0"/>
    <xf numFmtId="0" fontId="40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4" borderId="8" applyNumberFormat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9" fontId="47" fillId="0" borderId="0" applyFont="0" applyFill="0" applyBorder="0" applyAlignment="0" applyProtection="0"/>
    <xf numFmtId="0" fontId="39" fillId="26" borderId="0" applyNumberFormat="0" applyBorder="0" applyAlignment="0" applyProtection="0"/>
    <xf numFmtId="44" fontId="47" fillId="0" borderId="0" applyFont="0" applyFill="0" applyBorder="0" applyAlignment="0" applyProtection="0"/>
    <xf numFmtId="0" fontId="39" fillId="27" borderId="0" applyNumberFormat="0" applyBorder="0" applyAlignment="0" applyProtection="0"/>
    <xf numFmtId="0" fontId="40" fillId="28" borderId="0" applyNumberFormat="0" applyBorder="0" applyAlignment="0" applyProtection="0"/>
    <xf numFmtId="0" fontId="58" fillId="29" borderId="8" applyNumberFormat="0" applyAlignment="0" applyProtection="0"/>
    <xf numFmtId="0" fontId="40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vertical="center" wrapText="1"/>
    </xf>
    <xf numFmtId="0" fontId="5" fillId="0" borderId="16" xfId="0" applyNumberFormat="1" applyFont="1" applyFill="1" applyBorder="1" applyAlignment="1">
      <alignment vertical="center"/>
    </xf>
    <xf numFmtId="0" fontId="5" fillId="0" borderId="17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8" xfId="0" applyNumberFormat="1" applyFont="1" applyFill="1" applyBorder="1" applyAlignment="1">
      <alignment vertical="center"/>
    </xf>
    <xf numFmtId="0" fontId="5" fillId="0" borderId="19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horizontal="center" vertical="center"/>
    </xf>
    <xf numFmtId="10" fontId="0" fillId="0" borderId="0" xfId="0" applyNumberFormat="1" applyFont="1" applyAlignment="1">
      <alignment vertical="center"/>
    </xf>
    <xf numFmtId="176" fontId="5" fillId="0" borderId="14" xfId="0" applyNumberFormat="1" applyFont="1" applyFill="1" applyBorder="1" applyAlignment="1">
      <alignment horizontal="center" vertical="center"/>
    </xf>
    <xf numFmtId="176" fontId="5" fillId="0" borderId="22" xfId="0" applyNumberFormat="1" applyFont="1" applyFill="1" applyBorder="1" applyAlignment="1">
      <alignment horizontal="center" vertical="center"/>
    </xf>
    <xf numFmtId="0" fontId="5" fillId="0" borderId="2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5" fillId="0" borderId="25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wrapText="1"/>
    </xf>
    <xf numFmtId="177" fontId="3" fillId="0" borderId="0" xfId="0" applyNumberFormat="1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right" vertical="center"/>
    </xf>
    <xf numFmtId="0" fontId="5" fillId="0" borderId="30" xfId="0" applyNumberFormat="1" applyFont="1" applyFill="1" applyBorder="1" applyAlignment="1">
      <alignment horizontal="center" vertical="center"/>
    </xf>
    <xf numFmtId="177" fontId="5" fillId="0" borderId="30" xfId="0" applyNumberFormat="1" applyFont="1" applyFill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 wrapText="1"/>
    </xf>
    <xf numFmtId="177" fontId="5" fillId="0" borderId="26" xfId="0" applyNumberFormat="1" applyFont="1" applyFill="1" applyBorder="1" applyAlignment="1">
      <alignment horizontal="center" vertical="center"/>
    </xf>
    <xf numFmtId="176" fontId="5" fillId="0" borderId="31" xfId="0" applyNumberFormat="1" applyFont="1" applyFill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left" vertical="center" wrapText="1"/>
    </xf>
    <xf numFmtId="176" fontId="5" fillId="0" borderId="30" xfId="0" applyNumberFormat="1" applyFont="1" applyFill="1" applyBorder="1" applyAlignment="1">
      <alignment horizontal="center" vertical="center"/>
    </xf>
    <xf numFmtId="0" fontId="5" fillId="0" borderId="29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left" vertical="center" wrapText="1"/>
    </xf>
    <xf numFmtId="176" fontId="5" fillId="0" borderId="33" xfId="0" applyNumberFormat="1" applyFont="1" applyFill="1" applyBorder="1" applyAlignment="1">
      <alignment horizontal="center" vertical="center"/>
    </xf>
    <xf numFmtId="0" fontId="5" fillId="0" borderId="34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horizontal="center" vertical="center"/>
    </xf>
    <xf numFmtId="177" fontId="5" fillId="0" borderId="12" xfId="0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horizontal="left" wrapText="1"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27" xfId="0" applyNumberFormat="1" applyFont="1" applyFill="1" applyBorder="1" applyAlignment="1">
      <alignment horizontal="center" vertical="center" wrapText="1"/>
    </xf>
    <xf numFmtId="0" fontId="12" fillId="0" borderId="33" xfId="0" applyNumberFormat="1" applyFont="1" applyFill="1" applyBorder="1" applyAlignment="1">
      <alignment horizontal="center" vertical="center" wrapText="1"/>
    </xf>
    <xf numFmtId="0" fontId="12" fillId="0" borderId="29" xfId="0" applyNumberFormat="1" applyFont="1" applyFill="1" applyBorder="1" applyAlignment="1">
      <alignment horizontal="center" vertical="center" wrapText="1"/>
    </xf>
    <xf numFmtId="0" fontId="12" fillId="0" borderId="35" xfId="0" applyNumberFormat="1" applyFont="1" applyFill="1" applyBorder="1" applyAlignment="1">
      <alignment horizontal="center" vertical="center" wrapText="1"/>
    </xf>
    <xf numFmtId="0" fontId="12" fillId="0" borderId="31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textRotation="255" wrapText="1"/>
    </xf>
    <xf numFmtId="0" fontId="5" fillId="0" borderId="12" xfId="0" applyNumberFormat="1" applyFont="1" applyFill="1" applyBorder="1" applyAlignment="1">
      <alignment horizontal="center" vertical="center" textRotation="255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textRotation="255" wrapText="1"/>
    </xf>
    <xf numFmtId="0" fontId="5" fillId="0" borderId="32" xfId="0" applyNumberFormat="1" applyFont="1" applyFill="1" applyBorder="1" applyAlignment="1">
      <alignment horizontal="center" vertical="center" textRotation="255" wrapText="1"/>
    </xf>
    <xf numFmtId="0" fontId="5" fillId="0" borderId="26" xfId="0" applyNumberFormat="1" applyFont="1" applyFill="1" applyBorder="1" applyAlignment="1">
      <alignment horizontal="left" vertical="center" wrapText="1"/>
    </xf>
    <xf numFmtId="0" fontId="5" fillId="0" borderId="30" xfId="0" applyNumberFormat="1" applyFont="1" applyFill="1" applyBorder="1" applyAlignment="1">
      <alignment horizontal="left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12" fillId="0" borderId="30" xfId="0" applyNumberFormat="1" applyFont="1" applyFill="1" applyBorder="1" applyAlignment="1">
      <alignment horizontal="center" vertical="center" wrapText="1"/>
    </xf>
    <xf numFmtId="0" fontId="12" fillId="0" borderId="34" xfId="0" applyNumberFormat="1" applyFont="1" applyFill="1" applyBorder="1" applyAlignment="1">
      <alignment horizontal="center" vertical="center" wrapText="1"/>
    </xf>
    <xf numFmtId="0" fontId="12" fillId="0" borderId="32" xfId="0" applyNumberFormat="1" applyFont="1" applyFill="1" applyBorder="1" applyAlignment="1">
      <alignment horizontal="center" vertical="center" wrapText="1"/>
    </xf>
    <xf numFmtId="177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178" fontId="5" fillId="0" borderId="12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10" fontId="14" fillId="0" borderId="0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7" fillId="0" borderId="12" xfId="0" applyNumberFormat="1" applyFont="1" applyFill="1" applyBorder="1" applyAlignment="1">
      <alignment horizontal="center" vertical="center" wrapText="1"/>
    </xf>
    <xf numFmtId="0" fontId="17" fillId="0" borderId="34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textRotation="255" wrapText="1"/>
    </xf>
    <xf numFmtId="0" fontId="18" fillId="0" borderId="12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textRotation="255" wrapText="1"/>
    </xf>
    <xf numFmtId="0" fontId="18" fillId="0" borderId="32" xfId="0" applyNumberFormat="1" applyFont="1" applyFill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34" xfId="0" applyNumberFormat="1" applyFont="1" applyFill="1" applyBorder="1" applyAlignment="1">
      <alignment horizontal="center" vertical="center" textRotation="255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18" fillId="0" borderId="26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textRotation="255" wrapText="1"/>
    </xf>
    <xf numFmtId="0" fontId="18" fillId="0" borderId="29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textRotation="255" wrapText="1"/>
    </xf>
    <xf numFmtId="0" fontId="5" fillId="0" borderId="31" xfId="0" applyNumberFormat="1" applyFont="1" applyFill="1" applyBorder="1" applyAlignment="1">
      <alignment horizontal="center" vertical="center" textRotation="255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2" xfId="0" applyNumberFormat="1" applyFont="1" applyFill="1" applyBorder="1" applyAlignment="1">
      <alignment horizontal="center" vertical="center" wrapText="1"/>
    </xf>
    <xf numFmtId="0" fontId="18" fillId="0" borderId="30" xfId="0" applyNumberFormat="1" applyFont="1" applyFill="1" applyBorder="1" applyAlignment="1">
      <alignment horizontal="center" vertical="center" textRotation="255" wrapText="1"/>
    </xf>
    <xf numFmtId="0" fontId="17" fillId="0" borderId="36" xfId="0" applyNumberFormat="1" applyFont="1" applyFill="1" applyBorder="1" applyAlignment="1">
      <alignment horizontal="center" vertical="center" wrapText="1"/>
    </xf>
    <xf numFmtId="177" fontId="18" fillId="0" borderId="12" xfId="0" applyNumberFormat="1" applyFont="1" applyFill="1" applyBorder="1" applyAlignment="1">
      <alignment horizontal="center" vertical="center" wrapText="1"/>
    </xf>
    <xf numFmtId="177" fontId="19" fillId="0" borderId="1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177" fontId="18" fillId="0" borderId="26" xfId="0" applyNumberFormat="1" applyFont="1" applyFill="1" applyBorder="1" applyAlignment="1">
      <alignment horizontal="center" vertical="center" wrapText="1"/>
    </xf>
    <xf numFmtId="0" fontId="17" fillId="0" borderId="37" xfId="0" applyNumberFormat="1" applyFont="1" applyFill="1" applyBorder="1" applyAlignment="1">
      <alignment horizontal="center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0" fontId="18" fillId="0" borderId="37" xfId="0" applyNumberFormat="1" applyFont="1" applyFill="1" applyBorder="1" applyAlignment="1">
      <alignment horizontal="left" vertical="center" wrapText="1"/>
    </xf>
    <xf numFmtId="0" fontId="5" fillId="0" borderId="36" xfId="0" applyNumberFormat="1" applyFont="1" applyFill="1" applyBorder="1" applyAlignment="1">
      <alignment horizontal="left" vertical="center" wrapText="1"/>
    </xf>
    <xf numFmtId="0" fontId="5" fillId="0" borderId="37" xfId="0" applyNumberFormat="1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vertical="center" wrapText="1"/>
    </xf>
    <xf numFmtId="0" fontId="18" fillId="0" borderId="38" xfId="0" applyNumberFormat="1" applyFont="1" applyFill="1" applyBorder="1" applyAlignment="1">
      <alignment horizontal="left" vertical="center" wrapText="1"/>
    </xf>
    <xf numFmtId="0" fontId="5" fillId="0" borderId="38" xfId="0" applyNumberFormat="1" applyFont="1" applyFill="1" applyBorder="1" applyAlignment="1">
      <alignment horizontal="left" vertical="center" wrapText="1"/>
    </xf>
    <xf numFmtId="0" fontId="5" fillId="0" borderId="34" xfId="0" applyNumberFormat="1" applyFont="1" applyFill="1" applyBorder="1" applyAlignment="1">
      <alignment horizontal="left" vertical="center" wrapText="1"/>
    </xf>
    <xf numFmtId="0" fontId="18" fillId="0" borderId="34" xfId="0" applyNumberFormat="1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SheetLayoutView="100" workbookViewId="0" topLeftCell="A1">
      <selection activeCell="K4" sqref="K4"/>
    </sheetView>
  </sheetViews>
  <sheetFormatPr defaultColWidth="9.00390625" defaultRowHeight="21" customHeight="1"/>
  <cols>
    <col min="1" max="1" width="4.125" style="70" customWidth="1"/>
    <col min="2" max="2" width="5.75390625" style="71" customWidth="1"/>
    <col min="3" max="3" width="9.75390625" style="71" customWidth="1"/>
    <col min="4" max="4" width="18.75390625" style="71" customWidth="1"/>
    <col min="5" max="12" width="8.50390625" style="70" customWidth="1"/>
    <col min="13" max="13" width="86.625" style="70" customWidth="1"/>
    <col min="14" max="236" width="9.00390625" style="67" customWidth="1"/>
  </cols>
  <sheetData>
    <row r="1" spans="1:13" ht="34.5" customHeight="1">
      <c r="A1" s="101" t="s">
        <v>0</v>
      </c>
      <c r="B1" s="101"/>
      <c r="C1" s="102" t="s">
        <v>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13" s="68" customFormat="1" ht="18" customHeight="1">
      <c r="A2" s="103" t="s">
        <v>2</v>
      </c>
      <c r="B2" s="104" t="s">
        <v>3</v>
      </c>
      <c r="C2" s="103"/>
      <c r="D2" s="103"/>
      <c r="E2" s="122" t="s">
        <v>4</v>
      </c>
      <c r="F2" s="105"/>
      <c r="G2" s="105"/>
      <c r="H2" s="105"/>
      <c r="I2" s="105"/>
      <c r="J2" s="105"/>
      <c r="K2" s="105"/>
      <c r="L2" s="105"/>
      <c r="M2" s="122" t="s">
        <v>5</v>
      </c>
    </row>
    <row r="3" spans="1:13" s="68" customFormat="1" ht="21" customHeight="1">
      <c r="A3" s="103"/>
      <c r="B3" s="104"/>
      <c r="C3" s="105"/>
      <c r="D3" s="105"/>
      <c r="E3" s="122">
        <v>2008</v>
      </c>
      <c r="F3" s="105">
        <v>2009</v>
      </c>
      <c r="G3" s="105">
        <v>2010</v>
      </c>
      <c r="H3" s="105">
        <v>2011</v>
      </c>
      <c r="I3" s="105">
        <v>2012</v>
      </c>
      <c r="J3" s="105">
        <v>2013</v>
      </c>
      <c r="K3" s="105">
        <v>2014</v>
      </c>
      <c r="L3" s="105">
        <v>2015</v>
      </c>
      <c r="M3" s="127"/>
    </row>
    <row r="4" spans="1:13" s="69" customFormat="1" ht="18" customHeight="1">
      <c r="A4" s="81" t="s">
        <v>6</v>
      </c>
      <c r="B4" s="106" t="s">
        <v>7</v>
      </c>
      <c r="C4" s="107" t="s">
        <v>8</v>
      </c>
      <c r="D4" s="107"/>
      <c r="E4" s="123" t="e">
        <f aca="true" t="shared" si="0" ref="E4:E38">K4*0.888</f>
        <v>#REF!</v>
      </c>
      <c r="F4" s="123" t="e">
        <f aca="true" t="shared" si="1" ref="F4:F38">K4*0.895</f>
        <v>#REF!</v>
      </c>
      <c r="G4" s="123" t="e">
        <f aca="true" t="shared" si="2" ref="G4:G38">K4*0.942</f>
        <v>#REF!</v>
      </c>
      <c r="H4" s="123" t="e">
        <f aca="true" t="shared" si="3" ref="H4:H38">K4*0.977</f>
        <v>#REF!</v>
      </c>
      <c r="I4" s="123" t="e">
        <f aca="true" t="shared" si="4" ref="I4:I38">K4*0.96</f>
        <v>#REF!</v>
      </c>
      <c r="J4" s="123" t="e">
        <f aca="true" t="shared" si="5" ref="J4:J38">K4*0.993</f>
        <v>#REF!</v>
      </c>
      <c r="K4" s="123" t="e">
        <f>'附件2-1'!#REF!*0.95</f>
        <v>#REF!</v>
      </c>
      <c r="L4" s="123" t="e">
        <f aca="true" t="shared" si="6" ref="L4:L38">K4*0.981</f>
        <v>#REF!</v>
      </c>
      <c r="M4" s="128" t="s">
        <v>9</v>
      </c>
    </row>
    <row r="5" spans="1:13" s="69" customFormat="1" ht="18" customHeight="1">
      <c r="A5" s="81"/>
      <c r="B5" s="106"/>
      <c r="C5" s="107" t="s">
        <v>10</v>
      </c>
      <c r="D5" s="107" t="s">
        <v>11</v>
      </c>
      <c r="E5" s="123" t="e">
        <f t="shared" si="0"/>
        <v>#REF!</v>
      </c>
      <c r="F5" s="123" t="e">
        <f t="shared" si="1"/>
        <v>#REF!</v>
      </c>
      <c r="G5" s="123" t="e">
        <f t="shared" si="2"/>
        <v>#REF!</v>
      </c>
      <c r="H5" s="123" t="e">
        <f t="shared" si="3"/>
        <v>#REF!</v>
      </c>
      <c r="I5" s="123" t="e">
        <f t="shared" si="4"/>
        <v>#REF!</v>
      </c>
      <c r="J5" s="123" t="e">
        <f t="shared" si="5"/>
        <v>#REF!</v>
      </c>
      <c r="K5" s="123" t="e">
        <f>'附件2-1'!#REF!*0.95</f>
        <v>#REF!</v>
      </c>
      <c r="L5" s="123" t="e">
        <f t="shared" si="6"/>
        <v>#REF!</v>
      </c>
      <c r="M5" s="129"/>
    </row>
    <row r="6" spans="1:13" s="69" customFormat="1" ht="18" customHeight="1">
      <c r="A6" s="81"/>
      <c r="B6" s="106"/>
      <c r="C6" s="107"/>
      <c r="D6" s="107" t="s">
        <v>12</v>
      </c>
      <c r="E6" s="123" t="e">
        <f t="shared" si="0"/>
        <v>#REF!</v>
      </c>
      <c r="F6" s="123" t="e">
        <f t="shared" si="1"/>
        <v>#REF!</v>
      </c>
      <c r="G6" s="123" t="e">
        <f t="shared" si="2"/>
        <v>#REF!</v>
      </c>
      <c r="H6" s="123" t="e">
        <f t="shared" si="3"/>
        <v>#REF!</v>
      </c>
      <c r="I6" s="123" t="e">
        <f t="shared" si="4"/>
        <v>#REF!</v>
      </c>
      <c r="J6" s="123" t="e">
        <f t="shared" si="5"/>
        <v>#REF!</v>
      </c>
      <c r="K6" s="123" t="e">
        <f>'附件2-1'!#REF!*0.95</f>
        <v>#REF!</v>
      </c>
      <c r="L6" s="123" t="e">
        <f t="shared" si="6"/>
        <v>#REF!</v>
      </c>
      <c r="M6" s="129"/>
    </row>
    <row r="7" spans="1:13" s="69" customFormat="1" ht="18" customHeight="1">
      <c r="A7" s="81"/>
      <c r="B7" s="106"/>
      <c r="C7" s="107"/>
      <c r="D7" s="107" t="s">
        <v>13</v>
      </c>
      <c r="E7" s="123" t="e">
        <f t="shared" si="0"/>
        <v>#REF!</v>
      </c>
      <c r="F7" s="123" t="e">
        <f t="shared" si="1"/>
        <v>#REF!</v>
      </c>
      <c r="G7" s="123" t="e">
        <f t="shared" si="2"/>
        <v>#REF!</v>
      </c>
      <c r="H7" s="123" t="e">
        <f t="shared" si="3"/>
        <v>#REF!</v>
      </c>
      <c r="I7" s="123" t="e">
        <f t="shared" si="4"/>
        <v>#REF!</v>
      </c>
      <c r="J7" s="123" t="e">
        <f t="shared" si="5"/>
        <v>#REF!</v>
      </c>
      <c r="K7" s="123" t="e">
        <f>'附件2-1'!#REF!*0.95</f>
        <v>#REF!</v>
      </c>
      <c r="L7" s="123" t="e">
        <f t="shared" si="6"/>
        <v>#REF!</v>
      </c>
      <c r="M7" s="129"/>
    </row>
    <row r="8" spans="1:13" s="69" customFormat="1" ht="18" customHeight="1">
      <c r="A8" s="81"/>
      <c r="B8" s="108" t="s">
        <v>14</v>
      </c>
      <c r="C8" s="109" t="s">
        <v>15</v>
      </c>
      <c r="D8" s="109"/>
      <c r="E8" s="123" t="e">
        <f t="shared" si="0"/>
        <v>#REF!</v>
      </c>
      <c r="F8" s="123" t="e">
        <f t="shared" si="1"/>
        <v>#REF!</v>
      </c>
      <c r="G8" s="123" t="e">
        <f t="shared" si="2"/>
        <v>#REF!</v>
      </c>
      <c r="H8" s="123" t="e">
        <f t="shared" si="3"/>
        <v>#REF!</v>
      </c>
      <c r="I8" s="123" t="e">
        <f t="shared" si="4"/>
        <v>#REF!</v>
      </c>
      <c r="J8" s="123" t="e">
        <f t="shared" si="5"/>
        <v>#REF!</v>
      </c>
      <c r="K8" s="123" t="e">
        <f>'附件2-1'!#REF!*0.95</f>
        <v>#REF!</v>
      </c>
      <c r="L8" s="123" t="e">
        <f t="shared" si="6"/>
        <v>#REF!</v>
      </c>
      <c r="M8" s="128" t="s">
        <v>16</v>
      </c>
    </row>
    <row r="9" spans="1:13" s="69" customFormat="1" ht="18" customHeight="1">
      <c r="A9" s="81"/>
      <c r="B9" s="108"/>
      <c r="C9" s="107" t="s">
        <v>17</v>
      </c>
      <c r="D9" s="107"/>
      <c r="E9" s="123" t="e">
        <f t="shared" si="0"/>
        <v>#REF!</v>
      </c>
      <c r="F9" s="123" t="e">
        <f t="shared" si="1"/>
        <v>#REF!</v>
      </c>
      <c r="G9" s="123" t="e">
        <f t="shared" si="2"/>
        <v>#REF!</v>
      </c>
      <c r="H9" s="123" t="e">
        <f t="shared" si="3"/>
        <v>#REF!</v>
      </c>
      <c r="I9" s="123" t="e">
        <f t="shared" si="4"/>
        <v>#REF!</v>
      </c>
      <c r="J9" s="123" t="e">
        <f t="shared" si="5"/>
        <v>#REF!</v>
      </c>
      <c r="K9" s="123" t="e">
        <f>'附件2-1'!#REF!*0.95</f>
        <v>#REF!</v>
      </c>
      <c r="L9" s="123" t="e">
        <f t="shared" si="6"/>
        <v>#REF!</v>
      </c>
      <c r="M9" s="129"/>
    </row>
    <row r="10" spans="1:13" s="69" customFormat="1" ht="18" customHeight="1">
      <c r="A10" s="81"/>
      <c r="B10" s="108"/>
      <c r="C10" s="110" t="s">
        <v>18</v>
      </c>
      <c r="D10" s="110"/>
      <c r="E10" s="123" t="e">
        <f t="shared" si="0"/>
        <v>#REF!</v>
      </c>
      <c r="F10" s="123" t="e">
        <f t="shared" si="1"/>
        <v>#REF!</v>
      </c>
      <c r="G10" s="123" t="e">
        <f t="shared" si="2"/>
        <v>#REF!</v>
      </c>
      <c r="H10" s="123" t="e">
        <f t="shared" si="3"/>
        <v>#REF!</v>
      </c>
      <c r="I10" s="123" t="e">
        <f t="shared" si="4"/>
        <v>#REF!</v>
      </c>
      <c r="J10" s="123" t="e">
        <f t="shared" si="5"/>
        <v>#REF!</v>
      </c>
      <c r="K10" s="123" t="e">
        <f>'附件2-1'!#REF!*0.95</f>
        <v>#REF!</v>
      </c>
      <c r="L10" s="123" t="e">
        <f t="shared" si="6"/>
        <v>#REF!</v>
      </c>
      <c r="M10" s="129"/>
    </row>
    <row r="11" spans="1:13" s="69" customFormat="1" ht="18" customHeight="1">
      <c r="A11" s="81"/>
      <c r="B11" s="106"/>
      <c r="C11" s="107" t="s">
        <v>19</v>
      </c>
      <c r="D11" s="107"/>
      <c r="E11" s="123" t="e">
        <f t="shared" si="0"/>
        <v>#REF!</v>
      </c>
      <c r="F11" s="123" t="e">
        <f t="shared" si="1"/>
        <v>#REF!</v>
      </c>
      <c r="G11" s="123" t="e">
        <f t="shared" si="2"/>
        <v>#REF!</v>
      </c>
      <c r="H11" s="123" t="e">
        <f t="shared" si="3"/>
        <v>#REF!</v>
      </c>
      <c r="I11" s="123" t="e">
        <f t="shared" si="4"/>
        <v>#REF!</v>
      </c>
      <c r="J11" s="123" t="e">
        <f t="shared" si="5"/>
        <v>#REF!</v>
      </c>
      <c r="K11" s="123" t="e">
        <f>'附件2-1'!#REF!*0.95</f>
        <v>#REF!</v>
      </c>
      <c r="L11" s="123" t="e">
        <f t="shared" si="6"/>
        <v>#REF!</v>
      </c>
      <c r="M11" s="128" t="s">
        <v>20</v>
      </c>
    </row>
    <row r="12" spans="1:13" s="69" customFormat="1" ht="18" customHeight="1">
      <c r="A12" s="81"/>
      <c r="B12" s="111" t="s">
        <v>21</v>
      </c>
      <c r="C12" s="109" t="s">
        <v>22</v>
      </c>
      <c r="D12" s="109" t="s">
        <v>23</v>
      </c>
      <c r="E12" s="123" t="e">
        <f t="shared" si="0"/>
        <v>#REF!</v>
      </c>
      <c r="F12" s="123" t="e">
        <f t="shared" si="1"/>
        <v>#REF!</v>
      </c>
      <c r="G12" s="123" t="e">
        <f t="shared" si="2"/>
        <v>#REF!</v>
      </c>
      <c r="H12" s="123" t="e">
        <f t="shared" si="3"/>
        <v>#REF!</v>
      </c>
      <c r="I12" s="123" t="e">
        <f t="shared" si="4"/>
        <v>#REF!</v>
      </c>
      <c r="J12" s="123" t="e">
        <f t="shared" si="5"/>
        <v>#REF!</v>
      </c>
      <c r="K12" s="123" t="e">
        <f>'附件2-1'!#REF!*0.95</f>
        <v>#REF!</v>
      </c>
      <c r="L12" s="123" t="e">
        <f t="shared" si="6"/>
        <v>#REF!</v>
      </c>
      <c r="M12" s="130" t="s">
        <v>24</v>
      </c>
    </row>
    <row r="13" spans="1:13" s="69" customFormat="1" ht="18" customHeight="1">
      <c r="A13" s="81"/>
      <c r="B13" s="111"/>
      <c r="C13" s="107"/>
      <c r="D13" s="107" t="s">
        <v>25</v>
      </c>
      <c r="E13" s="123" t="e">
        <f t="shared" si="0"/>
        <v>#REF!</v>
      </c>
      <c r="F13" s="123" t="e">
        <f t="shared" si="1"/>
        <v>#REF!</v>
      </c>
      <c r="G13" s="123" t="e">
        <f t="shared" si="2"/>
        <v>#REF!</v>
      </c>
      <c r="H13" s="123" t="e">
        <f t="shared" si="3"/>
        <v>#REF!</v>
      </c>
      <c r="I13" s="123" t="e">
        <f t="shared" si="4"/>
        <v>#REF!</v>
      </c>
      <c r="J13" s="123" t="e">
        <f t="shared" si="5"/>
        <v>#REF!</v>
      </c>
      <c r="K13" s="123" t="e">
        <f>'附件2-1'!#REF!*0.95</f>
        <v>#REF!</v>
      </c>
      <c r="L13" s="123" t="e">
        <f t="shared" si="6"/>
        <v>#REF!</v>
      </c>
      <c r="M13" s="131"/>
    </row>
    <row r="14" spans="1:13" s="69" customFormat="1" ht="18" customHeight="1">
      <c r="A14" s="81"/>
      <c r="B14" s="111"/>
      <c r="C14" s="107" t="s">
        <v>26</v>
      </c>
      <c r="D14" s="107"/>
      <c r="E14" s="123" t="e">
        <f t="shared" si="0"/>
        <v>#REF!</v>
      </c>
      <c r="F14" s="123" t="e">
        <f t="shared" si="1"/>
        <v>#REF!</v>
      </c>
      <c r="G14" s="123" t="e">
        <f t="shared" si="2"/>
        <v>#REF!</v>
      </c>
      <c r="H14" s="123" t="e">
        <f t="shared" si="3"/>
        <v>#REF!</v>
      </c>
      <c r="I14" s="123" t="e">
        <f t="shared" si="4"/>
        <v>#REF!</v>
      </c>
      <c r="J14" s="123" t="e">
        <f t="shared" si="5"/>
        <v>#REF!</v>
      </c>
      <c r="K14" s="123" t="e">
        <f>'附件2-1'!#REF!*0.95</f>
        <v>#REF!</v>
      </c>
      <c r="L14" s="123" t="e">
        <f t="shared" si="6"/>
        <v>#REF!</v>
      </c>
      <c r="M14" s="131"/>
    </row>
    <row r="15" spans="1:13" s="69" customFormat="1" ht="18" customHeight="1">
      <c r="A15" s="81"/>
      <c r="B15" s="111"/>
      <c r="C15" s="107" t="s">
        <v>27</v>
      </c>
      <c r="D15" s="107"/>
      <c r="E15" s="123" t="e">
        <f t="shared" si="0"/>
        <v>#REF!</v>
      </c>
      <c r="F15" s="123" t="e">
        <f t="shared" si="1"/>
        <v>#REF!</v>
      </c>
      <c r="G15" s="123" t="e">
        <f t="shared" si="2"/>
        <v>#REF!</v>
      </c>
      <c r="H15" s="123" t="e">
        <f t="shared" si="3"/>
        <v>#REF!</v>
      </c>
      <c r="I15" s="123" t="e">
        <f t="shared" si="4"/>
        <v>#REF!</v>
      </c>
      <c r="J15" s="123" t="e">
        <f t="shared" si="5"/>
        <v>#REF!</v>
      </c>
      <c r="K15" s="123" t="e">
        <f>'附件2-1'!#REF!*0.95</f>
        <v>#REF!</v>
      </c>
      <c r="L15" s="123" t="e">
        <f t="shared" si="6"/>
        <v>#REF!</v>
      </c>
      <c r="M15" s="131"/>
    </row>
    <row r="16" spans="1:13" s="69" customFormat="1" ht="18" customHeight="1">
      <c r="A16" s="81"/>
      <c r="B16" s="111"/>
      <c r="C16" s="107" t="s">
        <v>28</v>
      </c>
      <c r="D16" s="107" t="s">
        <v>29</v>
      </c>
      <c r="E16" s="123" t="e">
        <f t="shared" si="0"/>
        <v>#REF!</v>
      </c>
      <c r="F16" s="123" t="e">
        <f t="shared" si="1"/>
        <v>#REF!</v>
      </c>
      <c r="G16" s="123" t="e">
        <f t="shared" si="2"/>
        <v>#REF!</v>
      </c>
      <c r="H16" s="123" t="e">
        <f t="shared" si="3"/>
        <v>#REF!</v>
      </c>
      <c r="I16" s="123" t="e">
        <f t="shared" si="4"/>
        <v>#REF!</v>
      </c>
      <c r="J16" s="123" t="e">
        <f t="shared" si="5"/>
        <v>#REF!</v>
      </c>
      <c r="K16" s="123" t="e">
        <f>'附件2-1'!#REF!*0.95</f>
        <v>#REF!</v>
      </c>
      <c r="L16" s="123" t="e">
        <f t="shared" si="6"/>
        <v>#REF!</v>
      </c>
      <c r="M16" s="131"/>
    </row>
    <row r="17" spans="1:13" s="69" customFormat="1" ht="18" customHeight="1">
      <c r="A17" s="81"/>
      <c r="B17" s="111"/>
      <c r="C17" s="107"/>
      <c r="D17" s="107" t="s">
        <v>30</v>
      </c>
      <c r="E17" s="124" t="e">
        <f t="shared" si="0"/>
        <v>#REF!</v>
      </c>
      <c r="F17" s="124" t="e">
        <f t="shared" si="1"/>
        <v>#REF!</v>
      </c>
      <c r="G17" s="124" t="e">
        <f t="shared" si="2"/>
        <v>#REF!</v>
      </c>
      <c r="H17" s="124" t="e">
        <f t="shared" si="3"/>
        <v>#REF!</v>
      </c>
      <c r="I17" s="124" t="e">
        <f t="shared" si="4"/>
        <v>#REF!</v>
      </c>
      <c r="J17" s="124" t="e">
        <f t="shared" si="5"/>
        <v>#REF!</v>
      </c>
      <c r="K17" s="124" t="e">
        <f>'附件2-1'!#REF!*0.95</f>
        <v>#REF!</v>
      </c>
      <c r="L17" s="124" t="e">
        <f t="shared" si="6"/>
        <v>#REF!</v>
      </c>
      <c r="M17" s="131"/>
    </row>
    <row r="18" spans="1:13" s="69" customFormat="1" ht="18" customHeight="1">
      <c r="A18" s="81"/>
      <c r="B18" s="111"/>
      <c r="C18" s="107"/>
      <c r="D18" s="107" t="s">
        <v>31</v>
      </c>
      <c r="E18" s="124" t="e">
        <f t="shared" si="0"/>
        <v>#REF!</v>
      </c>
      <c r="F18" s="124" t="e">
        <f t="shared" si="1"/>
        <v>#REF!</v>
      </c>
      <c r="G18" s="124" t="e">
        <f t="shared" si="2"/>
        <v>#REF!</v>
      </c>
      <c r="H18" s="124" t="e">
        <f t="shared" si="3"/>
        <v>#REF!</v>
      </c>
      <c r="I18" s="124" t="e">
        <f t="shared" si="4"/>
        <v>#REF!</v>
      </c>
      <c r="J18" s="124" t="e">
        <f t="shared" si="5"/>
        <v>#REF!</v>
      </c>
      <c r="K18" s="124" t="e">
        <f>'附件2-1'!#REF!*0.95</f>
        <v>#REF!</v>
      </c>
      <c r="L18" s="124" t="e">
        <f t="shared" si="6"/>
        <v>#REF!</v>
      </c>
      <c r="M18" s="131"/>
    </row>
    <row r="19" spans="1:13" s="69" customFormat="1" ht="18" customHeight="1">
      <c r="A19" s="81"/>
      <c r="B19" s="111"/>
      <c r="C19" s="107"/>
      <c r="D19" s="107" t="s">
        <v>32</v>
      </c>
      <c r="E19" s="92" t="e">
        <f t="shared" si="0"/>
        <v>#REF!</v>
      </c>
      <c r="F19" s="92" t="e">
        <f t="shared" si="1"/>
        <v>#REF!</v>
      </c>
      <c r="G19" s="92" t="e">
        <f t="shared" si="2"/>
        <v>#REF!</v>
      </c>
      <c r="H19" s="92" t="e">
        <f t="shared" si="3"/>
        <v>#REF!</v>
      </c>
      <c r="I19" s="92" t="e">
        <f t="shared" si="4"/>
        <v>#REF!</v>
      </c>
      <c r="J19" s="92" t="e">
        <f t="shared" si="5"/>
        <v>#REF!</v>
      </c>
      <c r="K19" s="92" t="e">
        <f>'附件2-1'!#REF!*0.95</f>
        <v>#REF!</v>
      </c>
      <c r="L19" s="92" t="e">
        <f t="shared" si="6"/>
        <v>#REF!</v>
      </c>
      <c r="M19" s="131"/>
    </row>
    <row r="20" spans="1:13" s="69" customFormat="1" ht="18" customHeight="1">
      <c r="A20" s="81"/>
      <c r="B20" s="111"/>
      <c r="C20" s="107"/>
      <c r="D20" s="27" t="s">
        <v>33</v>
      </c>
      <c r="E20" s="124" t="e">
        <f t="shared" si="0"/>
        <v>#REF!</v>
      </c>
      <c r="F20" s="124" t="e">
        <f t="shared" si="1"/>
        <v>#REF!</v>
      </c>
      <c r="G20" s="124" t="e">
        <f t="shared" si="2"/>
        <v>#REF!</v>
      </c>
      <c r="H20" s="124" t="e">
        <f t="shared" si="3"/>
        <v>#REF!</v>
      </c>
      <c r="I20" s="124" t="e">
        <f t="shared" si="4"/>
        <v>#REF!</v>
      </c>
      <c r="J20" s="124" t="e">
        <f t="shared" si="5"/>
        <v>#REF!</v>
      </c>
      <c r="K20" s="124" t="e">
        <f>'附件2-1'!#REF!*0.95</f>
        <v>#REF!</v>
      </c>
      <c r="L20" s="124" t="e">
        <f t="shared" si="6"/>
        <v>#REF!</v>
      </c>
      <c r="M20" s="131"/>
    </row>
    <row r="21" spans="1:13" s="69" customFormat="1" ht="18" customHeight="1">
      <c r="A21" s="81"/>
      <c r="B21" s="111"/>
      <c r="C21" s="107"/>
      <c r="D21" s="27" t="s">
        <v>34</v>
      </c>
      <c r="E21" s="123" t="e">
        <f t="shared" si="0"/>
        <v>#REF!</v>
      </c>
      <c r="F21" s="123" t="e">
        <f t="shared" si="1"/>
        <v>#REF!</v>
      </c>
      <c r="G21" s="123" t="e">
        <f t="shared" si="2"/>
        <v>#REF!</v>
      </c>
      <c r="H21" s="123" t="e">
        <f t="shared" si="3"/>
        <v>#REF!</v>
      </c>
      <c r="I21" s="123" t="e">
        <f t="shared" si="4"/>
        <v>#REF!</v>
      </c>
      <c r="J21" s="123" t="e">
        <f t="shared" si="5"/>
        <v>#REF!</v>
      </c>
      <c r="K21" s="123" t="e">
        <f>'附件2-1'!#REF!*0.95</f>
        <v>#REF!</v>
      </c>
      <c r="L21" s="123" t="e">
        <f t="shared" si="6"/>
        <v>#REF!</v>
      </c>
      <c r="M21" s="131"/>
    </row>
    <row r="22" spans="1:13" s="69" customFormat="1" ht="18" customHeight="1">
      <c r="A22" s="81"/>
      <c r="B22" s="111"/>
      <c r="C22" s="107" t="s">
        <v>35</v>
      </c>
      <c r="D22" s="107" t="s">
        <v>29</v>
      </c>
      <c r="E22" s="123" t="e">
        <f t="shared" si="0"/>
        <v>#REF!</v>
      </c>
      <c r="F22" s="123" t="e">
        <f t="shared" si="1"/>
        <v>#REF!</v>
      </c>
      <c r="G22" s="123" t="e">
        <f t="shared" si="2"/>
        <v>#REF!</v>
      </c>
      <c r="H22" s="123" t="e">
        <f t="shared" si="3"/>
        <v>#REF!</v>
      </c>
      <c r="I22" s="123" t="e">
        <f t="shared" si="4"/>
        <v>#REF!</v>
      </c>
      <c r="J22" s="123" t="e">
        <f t="shared" si="5"/>
        <v>#REF!</v>
      </c>
      <c r="K22" s="123" t="e">
        <f>'附件2-1'!#REF!*0.95</f>
        <v>#REF!</v>
      </c>
      <c r="L22" s="123" t="e">
        <f t="shared" si="6"/>
        <v>#REF!</v>
      </c>
      <c r="M22" s="128" t="s">
        <v>36</v>
      </c>
    </row>
    <row r="23" spans="1:13" s="69" customFormat="1" ht="18" customHeight="1">
      <c r="A23" s="81"/>
      <c r="B23" s="111"/>
      <c r="C23" s="107"/>
      <c r="D23" s="107" t="s">
        <v>37</v>
      </c>
      <c r="E23" s="124" t="e">
        <f t="shared" si="0"/>
        <v>#REF!</v>
      </c>
      <c r="F23" s="124" t="e">
        <f t="shared" si="1"/>
        <v>#REF!</v>
      </c>
      <c r="G23" s="124" t="e">
        <f t="shared" si="2"/>
        <v>#REF!</v>
      </c>
      <c r="H23" s="124" t="e">
        <f t="shared" si="3"/>
        <v>#REF!</v>
      </c>
      <c r="I23" s="124" t="e">
        <f t="shared" si="4"/>
        <v>#REF!</v>
      </c>
      <c r="J23" s="124" t="e">
        <f t="shared" si="5"/>
        <v>#REF!</v>
      </c>
      <c r="K23" s="124" t="e">
        <f>'附件2-1'!#REF!*0.95</f>
        <v>#REF!</v>
      </c>
      <c r="L23" s="124" t="e">
        <f t="shared" si="6"/>
        <v>#REF!</v>
      </c>
      <c r="M23" s="129"/>
    </row>
    <row r="24" spans="1:13" s="69" customFormat="1" ht="18" customHeight="1">
      <c r="A24" s="81"/>
      <c r="B24" s="111"/>
      <c r="C24" s="107"/>
      <c r="D24" s="107" t="s">
        <v>38</v>
      </c>
      <c r="E24" s="124" t="e">
        <f t="shared" si="0"/>
        <v>#REF!</v>
      </c>
      <c r="F24" s="124" t="e">
        <f t="shared" si="1"/>
        <v>#REF!</v>
      </c>
      <c r="G24" s="124" t="e">
        <f t="shared" si="2"/>
        <v>#REF!</v>
      </c>
      <c r="H24" s="124" t="e">
        <f t="shared" si="3"/>
        <v>#REF!</v>
      </c>
      <c r="I24" s="124" t="e">
        <f t="shared" si="4"/>
        <v>#REF!</v>
      </c>
      <c r="J24" s="124" t="e">
        <f t="shared" si="5"/>
        <v>#REF!</v>
      </c>
      <c r="K24" s="124" t="e">
        <f>'附件2-1'!#REF!*0.95</f>
        <v>#REF!</v>
      </c>
      <c r="L24" s="124" t="e">
        <f t="shared" si="6"/>
        <v>#REF!</v>
      </c>
      <c r="M24" s="129"/>
    </row>
    <row r="25" spans="1:13" s="69" customFormat="1" ht="18" customHeight="1">
      <c r="A25" s="81"/>
      <c r="B25" s="111"/>
      <c r="C25" s="107"/>
      <c r="D25" s="112" t="s">
        <v>39</v>
      </c>
      <c r="E25" s="124" t="e">
        <f t="shared" si="0"/>
        <v>#REF!</v>
      </c>
      <c r="F25" s="124" t="e">
        <f t="shared" si="1"/>
        <v>#REF!</v>
      </c>
      <c r="G25" s="124" t="e">
        <f t="shared" si="2"/>
        <v>#REF!</v>
      </c>
      <c r="H25" s="124" t="e">
        <f t="shared" si="3"/>
        <v>#REF!</v>
      </c>
      <c r="I25" s="124" t="e">
        <f t="shared" si="4"/>
        <v>#REF!</v>
      </c>
      <c r="J25" s="124" t="e">
        <f t="shared" si="5"/>
        <v>#REF!</v>
      </c>
      <c r="K25" s="124" t="e">
        <f>'附件2-1'!#REF!*0.95</f>
        <v>#REF!</v>
      </c>
      <c r="L25" s="124" t="e">
        <f t="shared" si="6"/>
        <v>#REF!</v>
      </c>
      <c r="M25" s="129"/>
    </row>
    <row r="26" spans="1:13" s="69" customFormat="1" ht="18" customHeight="1">
      <c r="A26" s="81"/>
      <c r="B26" s="111"/>
      <c r="C26" s="107"/>
      <c r="D26" s="27" t="s">
        <v>34</v>
      </c>
      <c r="E26" s="123" t="e">
        <f t="shared" si="0"/>
        <v>#REF!</v>
      </c>
      <c r="F26" s="123" t="e">
        <f t="shared" si="1"/>
        <v>#REF!</v>
      </c>
      <c r="G26" s="123" t="e">
        <f t="shared" si="2"/>
        <v>#REF!</v>
      </c>
      <c r="H26" s="123" t="e">
        <f t="shared" si="3"/>
        <v>#REF!</v>
      </c>
      <c r="I26" s="123" t="e">
        <f t="shared" si="4"/>
        <v>#REF!</v>
      </c>
      <c r="J26" s="123" t="e">
        <f t="shared" si="5"/>
        <v>#REF!</v>
      </c>
      <c r="K26" s="123" t="e">
        <f>'附件2-1'!#REF!*0.95</f>
        <v>#REF!</v>
      </c>
      <c r="L26" s="123" t="e">
        <f t="shared" si="6"/>
        <v>#REF!</v>
      </c>
      <c r="M26" s="129"/>
    </row>
    <row r="27" spans="1:13" s="69" customFormat="1" ht="63.75" customHeight="1">
      <c r="A27" s="81"/>
      <c r="B27" s="108" t="s">
        <v>40</v>
      </c>
      <c r="C27" s="113" t="s">
        <v>41</v>
      </c>
      <c r="D27" s="114"/>
      <c r="E27" s="123">
        <f t="shared" si="0"/>
        <v>710.4</v>
      </c>
      <c r="F27" s="123">
        <f t="shared" si="1"/>
        <v>716</v>
      </c>
      <c r="G27" s="123">
        <f t="shared" si="2"/>
        <v>753.5999999999999</v>
      </c>
      <c r="H27" s="123">
        <f t="shared" si="3"/>
        <v>781.6</v>
      </c>
      <c r="I27" s="123">
        <f t="shared" si="4"/>
        <v>768</v>
      </c>
      <c r="J27" s="123">
        <f t="shared" si="5"/>
        <v>794.4</v>
      </c>
      <c r="K27" s="126">
        <v>800</v>
      </c>
      <c r="L27" s="123">
        <f t="shared" si="6"/>
        <v>784.8</v>
      </c>
      <c r="M27" s="132" t="s">
        <v>42</v>
      </c>
    </row>
    <row r="28" spans="1:13" s="69" customFormat="1" ht="18" customHeight="1">
      <c r="A28" s="81"/>
      <c r="B28" s="108"/>
      <c r="C28" s="110" t="s">
        <v>43</v>
      </c>
      <c r="D28" s="113" t="s">
        <v>44</v>
      </c>
      <c r="E28" s="123" t="e">
        <f t="shared" si="0"/>
        <v>#REF!</v>
      </c>
      <c r="F28" s="123" t="e">
        <f t="shared" si="1"/>
        <v>#REF!</v>
      </c>
      <c r="G28" s="123" t="e">
        <f t="shared" si="2"/>
        <v>#REF!</v>
      </c>
      <c r="H28" s="123" t="e">
        <f t="shared" si="3"/>
        <v>#REF!</v>
      </c>
      <c r="I28" s="123" t="e">
        <f t="shared" si="4"/>
        <v>#REF!</v>
      </c>
      <c r="J28" s="123" t="e">
        <f t="shared" si="5"/>
        <v>#REF!</v>
      </c>
      <c r="K28" s="123" t="e">
        <f>'附件2-1'!#REF!*0.95</f>
        <v>#REF!</v>
      </c>
      <c r="L28" s="123" t="e">
        <f t="shared" si="6"/>
        <v>#REF!</v>
      </c>
      <c r="M28" s="129" t="s">
        <v>45</v>
      </c>
    </row>
    <row r="29" spans="1:13" s="69" customFormat="1" ht="18" customHeight="1">
      <c r="A29" s="81"/>
      <c r="B29" s="115"/>
      <c r="C29" s="116"/>
      <c r="D29" s="110" t="s">
        <v>46</v>
      </c>
      <c r="E29" s="123" t="e">
        <f t="shared" si="0"/>
        <v>#REF!</v>
      </c>
      <c r="F29" s="123" t="e">
        <f t="shared" si="1"/>
        <v>#REF!</v>
      </c>
      <c r="G29" s="123" t="e">
        <f t="shared" si="2"/>
        <v>#REF!</v>
      </c>
      <c r="H29" s="123" t="e">
        <f t="shared" si="3"/>
        <v>#REF!</v>
      </c>
      <c r="I29" s="123" t="e">
        <f t="shared" si="4"/>
        <v>#REF!</v>
      </c>
      <c r="J29" s="123" t="e">
        <f t="shared" si="5"/>
        <v>#REF!</v>
      </c>
      <c r="K29" s="123" t="e">
        <f>'附件2-1'!#REF!*0.95</f>
        <v>#REF!</v>
      </c>
      <c r="L29" s="123" t="e">
        <f t="shared" si="6"/>
        <v>#REF!</v>
      </c>
      <c r="M29" s="133"/>
    </row>
    <row r="30" spans="1:13" s="69" customFormat="1" ht="21.75" customHeight="1">
      <c r="A30" s="117"/>
      <c r="B30" s="107" t="s">
        <v>47</v>
      </c>
      <c r="C30" s="107"/>
      <c r="D30" s="107"/>
      <c r="E30" s="123" t="e">
        <f t="shared" si="0"/>
        <v>#REF!</v>
      </c>
      <c r="F30" s="123" t="e">
        <f t="shared" si="1"/>
        <v>#REF!</v>
      </c>
      <c r="G30" s="123" t="e">
        <f t="shared" si="2"/>
        <v>#REF!</v>
      </c>
      <c r="H30" s="123" t="e">
        <f t="shared" si="3"/>
        <v>#REF!</v>
      </c>
      <c r="I30" s="123" t="e">
        <f t="shared" si="4"/>
        <v>#REF!</v>
      </c>
      <c r="J30" s="123" t="e">
        <f t="shared" si="5"/>
        <v>#REF!</v>
      </c>
      <c r="K30" s="123" t="e">
        <f>'附件2-1'!#REF!*0.95</f>
        <v>#REF!</v>
      </c>
      <c r="L30" s="123" t="e">
        <f t="shared" si="6"/>
        <v>#REF!</v>
      </c>
      <c r="M30" s="129" t="s">
        <v>48</v>
      </c>
    </row>
    <row r="31" spans="1:13" s="69" customFormat="1" ht="18.75" customHeight="1">
      <c r="A31" s="81" t="s">
        <v>49</v>
      </c>
      <c r="B31" s="118" t="s">
        <v>50</v>
      </c>
      <c r="C31" s="119" t="s">
        <v>51</v>
      </c>
      <c r="D31" s="120" t="s">
        <v>52</v>
      </c>
      <c r="E31" s="123" t="e">
        <f t="shared" si="0"/>
        <v>#REF!</v>
      </c>
      <c r="F31" s="123" t="e">
        <f t="shared" si="1"/>
        <v>#REF!</v>
      </c>
      <c r="G31" s="123" t="e">
        <f t="shared" si="2"/>
        <v>#REF!</v>
      </c>
      <c r="H31" s="123" t="e">
        <f t="shared" si="3"/>
        <v>#REF!</v>
      </c>
      <c r="I31" s="123" t="e">
        <f t="shared" si="4"/>
        <v>#REF!</v>
      </c>
      <c r="J31" s="123" t="e">
        <f t="shared" si="5"/>
        <v>#REF!</v>
      </c>
      <c r="K31" s="123" t="e">
        <f>'附件2-1'!#REF!*0.95</f>
        <v>#REF!</v>
      </c>
      <c r="L31" s="123" t="e">
        <f t="shared" si="6"/>
        <v>#REF!</v>
      </c>
      <c r="M31" s="130" t="s">
        <v>53</v>
      </c>
    </row>
    <row r="32" spans="1:13" s="69" customFormat="1" ht="18.75" customHeight="1">
      <c r="A32" s="81"/>
      <c r="B32" s="118"/>
      <c r="C32" s="120"/>
      <c r="D32" s="120" t="s">
        <v>54</v>
      </c>
      <c r="E32" s="123" t="e">
        <f t="shared" si="0"/>
        <v>#REF!</v>
      </c>
      <c r="F32" s="123" t="e">
        <f t="shared" si="1"/>
        <v>#REF!</v>
      </c>
      <c r="G32" s="123" t="e">
        <f t="shared" si="2"/>
        <v>#REF!</v>
      </c>
      <c r="H32" s="123" t="e">
        <f t="shared" si="3"/>
        <v>#REF!</v>
      </c>
      <c r="I32" s="123" t="e">
        <f t="shared" si="4"/>
        <v>#REF!</v>
      </c>
      <c r="J32" s="123" t="e">
        <f t="shared" si="5"/>
        <v>#REF!</v>
      </c>
      <c r="K32" s="123" t="e">
        <f>'附件2-1'!#REF!*0.95</f>
        <v>#REF!</v>
      </c>
      <c r="L32" s="123" t="e">
        <f t="shared" si="6"/>
        <v>#REF!</v>
      </c>
      <c r="M32" s="131"/>
    </row>
    <row r="33" spans="1:13" s="69" customFormat="1" ht="18.75" customHeight="1">
      <c r="A33" s="81"/>
      <c r="B33" s="106"/>
      <c r="C33" s="13" t="s">
        <v>55</v>
      </c>
      <c r="D33" s="13"/>
      <c r="E33" s="123" t="e">
        <f t="shared" si="0"/>
        <v>#REF!</v>
      </c>
      <c r="F33" s="123" t="e">
        <f t="shared" si="1"/>
        <v>#REF!</v>
      </c>
      <c r="G33" s="123" t="e">
        <f t="shared" si="2"/>
        <v>#REF!</v>
      </c>
      <c r="H33" s="123" t="e">
        <f t="shared" si="3"/>
        <v>#REF!</v>
      </c>
      <c r="I33" s="123" t="e">
        <f t="shared" si="4"/>
        <v>#REF!</v>
      </c>
      <c r="J33" s="123" t="e">
        <f t="shared" si="5"/>
        <v>#REF!</v>
      </c>
      <c r="K33" s="123" t="e">
        <f>'附件2-1'!#REF!*0.95</f>
        <v>#REF!</v>
      </c>
      <c r="L33" s="123" t="e">
        <f t="shared" si="6"/>
        <v>#REF!</v>
      </c>
      <c r="M33" s="131"/>
    </row>
    <row r="34" spans="1:13" s="69" customFormat="1" ht="18.75" customHeight="1">
      <c r="A34" s="81"/>
      <c r="B34" s="106"/>
      <c r="C34" s="27" t="s">
        <v>56</v>
      </c>
      <c r="D34" s="27"/>
      <c r="E34" s="123" t="e">
        <f t="shared" si="0"/>
        <v>#REF!</v>
      </c>
      <c r="F34" s="123" t="e">
        <f t="shared" si="1"/>
        <v>#REF!</v>
      </c>
      <c r="G34" s="123" t="e">
        <f t="shared" si="2"/>
        <v>#REF!</v>
      </c>
      <c r="H34" s="123" t="e">
        <f t="shared" si="3"/>
        <v>#REF!</v>
      </c>
      <c r="I34" s="123" t="e">
        <f t="shared" si="4"/>
        <v>#REF!</v>
      </c>
      <c r="J34" s="123" t="e">
        <f t="shared" si="5"/>
        <v>#REF!</v>
      </c>
      <c r="K34" s="123" t="e">
        <f>'附件2-1'!#REF!*0.95</f>
        <v>#REF!</v>
      </c>
      <c r="L34" s="123" t="e">
        <f t="shared" si="6"/>
        <v>#REF!</v>
      </c>
      <c r="M34" s="134"/>
    </row>
    <row r="35" spans="1:13" s="69" customFormat="1" ht="27" customHeight="1">
      <c r="A35" s="81"/>
      <c r="B35" s="106"/>
      <c r="C35" s="54" t="s">
        <v>57</v>
      </c>
      <c r="D35" s="82"/>
      <c r="E35" s="123">
        <f t="shared" si="0"/>
        <v>79.92</v>
      </c>
      <c r="F35" s="123">
        <f t="shared" si="1"/>
        <v>80.55</v>
      </c>
      <c r="G35" s="123">
        <f t="shared" si="2"/>
        <v>84.78</v>
      </c>
      <c r="H35" s="123">
        <f t="shared" si="3"/>
        <v>87.92999999999999</v>
      </c>
      <c r="I35" s="123">
        <f t="shared" si="4"/>
        <v>86.39999999999999</v>
      </c>
      <c r="J35" s="123">
        <f t="shared" si="5"/>
        <v>89.37</v>
      </c>
      <c r="K35" s="92">
        <v>90</v>
      </c>
      <c r="L35" s="123">
        <f t="shared" si="6"/>
        <v>88.28999999999999</v>
      </c>
      <c r="M35" s="135" t="s">
        <v>58</v>
      </c>
    </row>
    <row r="36" spans="1:13" s="69" customFormat="1" ht="19.5" customHeight="1">
      <c r="A36" s="81"/>
      <c r="B36" s="121" t="s">
        <v>59</v>
      </c>
      <c r="C36" s="107" t="s">
        <v>60</v>
      </c>
      <c r="D36" s="107" t="s">
        <v>61</v>
      </c>
      <c r="E36" s="123" t="e">
        <f t="shared" si="0"/>
        <v>#REF!</v>
      </c>
      <c r="F36" s="123" t="e">
        <f t="shared" si="1"/>
        <v>#REF!</v>
      </c>
      <c r="G36" s="123" t="e">
        <f t="shared" si="2"/>
        <v>#REF!</v>
      </c>
      <c r="H36" s="123" t="e">
        <f t="shared" si="3"/>
        <v>#REF!</v>
      </c>
      <c r="I36" s="123" t="e">
        <f t="shared" si="4"/>
        <v>#REF!</v>
      </c>
      <c r="J36" s="123" t="e">
        <f t="shared" si="5"/>
        <v>#REF!</v>
      </c>
      <c r="K36" s="123" t="e">
        <f>'附件2-1'!#REF!*0.95</f>
        <v>#REF!</v>
      </c>
      <c r="L36" s="123" t="e">
        <f t="shared" si="6"/>
        <v>#REF!</v>
      </c>
      <c r="M36" s="136" t="s">
        <v>62</v>
      </c>
    </row>
    <row r="37" spans="1:13" s="69" customFormat="1" ht="19.5" customHeight="1">
      <c r="A37" s="81"/>
      <c r="B37" s="121"/>
      <c r="C37" s="107"/>
      <c r="D37" s="107" t="s">
        <v>63</v>
      </c>
      <c r="E37" s="123" t="e">
        <f t="shared" si="0"/>
        <v>#REF!</v>
      </c>
      <c r="F37" s="123" t="e">
        <f t="shared" si="1"/>
        <v>#REF!</v>
      </c>
      <c r="G37" s="123" t="e">
        <f t="shared" si="2"/>
        <v>#REF!</v>
      </c>
      <c r="H37" s="123" t="e">
        <f t="shared" si="3"/>
        <v>#REF!</v>
      </c>
      <c r="I37" s="123" t="e">
        <f t="shared" si="4"/>
        <v>#REF!</v>
      </c>
      <c r="J37" s="123" t="e">
        <f t="shared" si="5"/>
        <v>#REF!</v>
      </c>
      <c r="K37" s="123" t="e">
        <f>'附件2-1'!#REF!*0.95</f>
        <v>#REF!</v>
      </c>
      <c r="L37" s="123" t="e">
        <f t="shared" si="6"/>
        <v>#REF!</v>
      </c>
      <c r="M37" s="136"/>
    </row>
    <row r="38" spans="1:13" s="69" customFormat="1" ht="19.5" customHeight="1">
      <c r="A38" s="81"/>
      <c r="B38" s="121"/>
      <c r="C38" s="107" t="s">
        <v>64</v>
      </c>
      <c r="D38" s="107"/>
      <c r="E38" s="123" t="e">
        <f t="shared" si="0"/>
        <v>#REF!</v>
      </c>
      <c r="F38" s="123" t="e">
        <f t="shared" si="1"/>
        <v>#REF!</v>
      </c>
      <c r="G38" s="123" t="e">
        <f t="shared" si="2"/>
        <v>#REF!</v>
      </c>
      <c r="H38" s="123" t="e">
        <f t="shared" si="3"/>
        <v>#REF!</v>
      </c>
      <c r="I38" s="123" t="e">
        <f t="shared" si="4"/>
        <v>#REF!</v>
      </c>
      <c r="J38" s="123" t="e">
        <f t="shared" si="5"/>
        <v>#REF!</v>
      </c>
      <c r="K38" s="123" t="e">
        <f>'附件2-1'!#REF!*0.95</f>
        <v>#REF!</v>
      </c>
      <c r="L38" s="123" t="e">
        <f t="shared" si="6"/>
        <v>#REF!</v>
      </c>
      <c r="M38" s="136" t="s">
        <v>65</v>
      </c>
    </row>
    <row r="41" spans="5:11" ht="15.75">
      <c r="E41" s="125"/>
      <c r="F41" s="125"/>
      <c r="G41" s="125"/>
      <c r="H41" s="125"/>
      <c r="I41" s="125"/>
      <c r="J41" s="125"/>
      <c r="K41" s="125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59027777777778" right="0.119444444444444" top="0.279861111111111" bottom="0.2" header="0.0791666666666667" footer="0.119444444444444"/>
  <pageSetup firstPageNumber="-4105" useFirstPageNumber="1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view="pageBreakPreview" zoomScaleSheetLayoutView="100" workbookViewId="0" topLeftCell="A25">
      <selection activeCell="C27" sqref="C27:D27"/>
    </sheetView>
  </sheetViews>
  <sheetFormatPr defaultColWidth="9.00390625" defaultRowHeight="21" customHeight="1"/>
  <cols>
    <col min="1" max="1" width="4.375" style="70" customWidth="1"/>
    <col min="2" max="2" width="5.25390625" style="71" customWidth="1"/>
    <col min="3" max="3" width="8.50390625" style="71" customWidth="1"/>
    <col min="4" max="4" width="18.25390625" style="71" customWidth="1"/>
    <col min="5" max="7" width="8.00390625" style="71" customWidth="1"/>
    <col min="8" max="8" width="62.125" style="70" customWidth="1"/>
    <col min="9" max="186" width="9.00390625" style="70" customWidth="1"/>
  </cols>
  <sheetData>
    <row r="1" spans="1:8" ht="39" customHeight="1">
      <c r="A1" s="72" t="s">
        <v>66</v>
      </c>
      <c r="B1" s="72"/>
      <c r="C1" s="72"/>
      <c r="D1" s="72"/>
      <c r="E1" s="72"/>
      <c r="F1" s="72"/>
      <c r="G1" s="72"/>
      <c r="H1" s="72"/>
    </row>
    <row r="2" spans="1:8" s="67" customFormat="1" ht="42" customHeight="1">
      <c r="A2" s="73" t="s">
        <v>67</v>
      </c>
      <c r="B2" s="73"/>
      <c r="C2" s="73"/>
      <c r="D2" s="73"/>
      <c r="E2" s="73"/>
      <c r="F2" s="73"/>
      <c r="G2" s="73"/>
      <c r="H2" s="73"/>
    </row>
    <row r="3" spans="1:8" s="68" customFormat="1" ht="21.75" customHeight="1">
      <c r="A3" s="74" t="s">
        <v>2</v>
      </c>
      <c r="B3" s="75" t="s">
        <v>68</v>
      </c>
      <c r="C3" s="76"/>
      <c r="D3" s="76"/>
      <c r="E3" s="87" t="s">
        <v>69</v>
      </c>
      <c r="F3" s="87"/>
      <c r="G3" s="87"/>
      <c r="H3" s="74" t="s">
        <v>70</v>
      </c>
    </row>
    <row r="4" spans="1:11" s="69" customFormat="1" ht="21" customHeight="1">
      <c r="A4" s="77"/>
      <c r="B4" s="78"/>
      <c r="C4" s="79"/>
      <c r="D4" s="79"/>
      <c r="E4" s="88" t="s">
        <v>71</v>
      </c>
      <c r="F4" s="89"/>
      <c r="G4" s="90"/>
      <c r="H4" s="91"/>
      <c r="I4" s="97"/>
      <c r="J4" s="98"/>
      <c r="K4" s="98"/>
    </row>
    <row r="5" spans="1:12" s="69" customFormat="1" ht="22.5" customHeight="1">
      <c r="A5" s="80" t="s">
        <v>6</v>
      </c>
      <c r="B5" s="81" t="s">
        <v>7</v>
      </c>
      <c r="C5" s="54" t="s">
        <v>8</v>
      </c>
      <c r="D5" s="82"/>
      <c r="E5" s="92">
        <v>127.72844</v>
      </c>
      <c r="F5" s="93" t="s">
        <v>72</v>
      </c>
      <c r="G5" s="92">
        <v>141.77857</v>
      </c>
      <c r="H5" s="13" t="s">
        <v>73</v>
      </c>
      <c r="I5" s="99"/>
      <c r="J5" s="98"/>
      <c r="K5" s="98"/>
      <c r="L5" s="100"/>
    </row>
    <row r="6" spans="1:12" s="69" customFormat="1" ht="22.5" customHeight="1">
      <c r="A6" s="83"/>
      <c r="B6" s="81"/>
      <c r="C6" s="27" t="s">
        <v>10</v>
      </c>
      <c r="D6" s="54" t="s">
        <v>11</v>
      </c>
      <c r="E6" s="92">
        <v>148.47785</v>
      </c>
      <c r="F6" s="93" t="s">
        <v>72</v>
      </c>
      <c r="G6" s="92">
        <v>164.81042</v>
      </c>
      <c r="H6" s="13"/>
      <c r="I6" s="99"/>
      <c r="J6" s="98"/>
      <c r="K6" s="98"/>
      <c r="L6" s="100"/>
    </row>
    <row r="7" spans="1:12" s="69" customFormat="1" ht="22.5" customHeight="1">
      <c r="A7" s="83"/>
      <c r="B7" s="81"/>
      <c r="C7" s="27"/>
      <c r="D7" s="54" t="s">
        <v>12</v>
      </c>
      <c r="E7" s="92">
        <v>177.65865</v>
      </c>
      <c r="F7" s="93" t="s">
        <v>72</v>
      </c>
      <c r="G7" s="92">
        <v>197.2011</v>
      </c>
      <c r="H7" s="13"/>
      <c r="I7" s="99"/>
      <c r="J7" s="98"/>
      <c r="K7" s="98"/>
      <c r="L7" s="100"/>
    </row>
    <row r="8" spans="1:12" s="69" customFormat="1" ht="22.5" customHeight="1">
      <c r="A8" s="83"/>
      <c r="B8" s="81"/>
      <c r="C8" s="27"/>
      <c r="D8" s="54" t="s">
        <v>13</v>
      </c>
      <c r="E8" s="92">
        <v>239.20054</v>
      </c>
      <c r="F8" s="93" t="s">
        <v>72</v>
      </c>
      <c r="G8" s="92">
        <v>265.5126</v>
      </c>
      <c r="H8" s="13"/>
      <c r="I8" s="99"/>
      <c r="J8" s="98"/>
      <c r="K8" s="98"/>
      <c r="L8" s="100"/>
    </row>
    <row r="9" spans="1:12" s="69" customFormat="1" ht="18.75" customHeight="1">
      <c r="A9" s="83"/>
      <c r="B9" s="81" t="s">
        <v>14</v>
      </c>
      <c r="C9" s="54" t="s">
        <v>15</v>
      </c>
      <c r="D9" s="82"/>
      <c r="E9" s="92">
        <v>3513.18699</v>
      </c>
      <c r="F9" s="93" t="s">
        <v>72</v>
      </c>
      <c r="G9" s="92">
        <v>3899.63756</v>
      </c>
      <c r="H9" s="13" t="s">
        <v>74</v>
      </c>
      <c r="I9" s="99"/>
      <c r="J9" s="98"/>
      <c r="K9" s="98"/>
      <c r="L9" s="100"/>
    </row>
    <row r="10" spans="1:12" s="69" customFormat="1" ht="18.75" customHeight="1">
      <c r="A10" s="83"/>
      <c r="B10" s="81"/>
      <c r="C10" s="54" t="s">
        <v>17</v>
      </c>
      <c r="D10" s="82"/>
      <c r="E10" s="92">
        <v>3456.97021</v>
      </c>
      <c r="F10" s="93" t="s">
        <v>72</v>
      </c>
      <c r="G10" s="92">
        <v>3837.23694</v>
      </c>
      <c r="H10" s="13"/>
      <c r="I10" s="99"/>
      <c r="J10" s="98"/>
      <c r="K10" s="98"/>
      <c r="L10" s="100"/>
    </row>
    <row r="11" spans="1:12" s="69" customFormat="1" ht="18.75" customHeight="1">
      <c r="A11" s="83"/>
      <c r="B11" s="81"/>
      <c r="C11" s="54" t="s">
        <v>18</v>
      </c>
      <c r="D11" s="82"/>
      <c r="E11" s="92">
        <v>3781.44397</v>
      </c>
      <c r="F11" s="93" t="s">
        <v>72</v>
      </c>
      <c r="G11" s="92">
        <v>4197.40281</v>
      </c>
      <c r="H11" s="13"/>
      <c r="I11" s="99"/>
      <c r="J11" s="98"/>
      <c r="K11" s="98"/>
      <c r="L11" s="100"/>
    </row>
    <row r="12" spans="1:12" s="69" customFormat="1" ht="54" customHeight="1">
      <c r="A12" s="83"/>
      <c r="B12" s="81"/>
      <c r="C12" s="54" t="s">
        <v>19</v>
      </c>
      <c r="D12" s="82"/>
      <c r="E12" s="92">
        <v>1210.85027</v>
      </c>
      <c r="F12" s="93" t="s">
        <v>72</v>
      </c>
      <c r="G12" s="92">
        <v>1344.0438</v>
      </c>
      <c r="H12" s="13" t="s">
        <v>75</v>
      </c>
      <c r="I12" s="99"/>
      <c r="J12" s="98"/>
      <c r="K12" s="98"/>
      <c r="L12" s="100"/>
    </row>
    <row r="13" spans="1:12" s="69" customFormat="1" ht="24" customHeight="1">
      <c r="A13" s="83"/>
      <c r="B13" s="81" t="s">
        <v>21</v>
      </c>
      <c r="C13" s="27" t="s">
        <v>76</v>
      </c>
      <c r="D13" s="54"/>
      <c r="E13" s="92">
        <v>2577.08929</v>
      </c>
      <c r="F13" s="93" t="s">
        <v>72</v>
      </c>
      <c r="G13" s="92">
        <v>2860.56911</v>
      </c>
      <c r="H13" s="13" t="s">
        <v>77</v>
      </c>
      <c r="I13" s="99"/>
      <c r="J13" s="98"/>
      <c r="K13" s="98"/>
      <c r="L13" s="100"/>
    </row>
    <row r="14" spans="1:12" s="69" customFormat="1" ht="24" customHeight="1">
      <c r="A14" s="83"/>
      <c r="B14" s="81"/>
      <c r="C14" s="54" t="s">
        <v>26</v>
      </c>
      <c r="D14" s="82"/>
      <c r="E14" s="92">
        <v>2634.55733</v>
      </c>
      <c r="F14" s="93" t="s">
        <v>72</v>
      </c>
      <c r="G14" s="92">
        <v>2924.35863</v>
      </c>
      <c r="H14" s="13"/>
      <c r="I14" s="99"/>
      <c r="J14" s="98"/>
      <c r="K14" s="98"/>
      <c r="L14" s="100"/>
    </row>
    <row r="15" spans="1:12" s="69" customFormat="1" ht="24" customHeight="1">
      <c r="A15" s="83"/>
      <c r="B15" s="81"/>
      <c r="C15" s="54" t="s">
        <v>27</v>
      </c>
      <c r="D15" s="82"/>
      <c r="E15" s="92">
        <v>2361.20794</v>
      </c>
      <c r="F15" s="93" t="s">
        <v>72</v>
      </c>
      <c r="G15" s="92">
        <v>2620.94082</v>
      </c>
      <c r="H15" s="13"/>
      <c r="I15" s="99"/>
      <c r="J15" s="98"/>
      <c r="K15" s="98"/>
      <c r="L15" s="100"/>
    </row>
    <row r="16" spans="1:12" s="69" customFormat="1" ht="24" customHeight="1">
      <c r="A16" s="83"/>
      <c r="B16" s="81"/>
      <c r="C16" s="27" t="s">
        <v>78</v>
      </c>
      <c r="D16" s="54" t="s">
        <v>29</v>
      </c>
      <c r="E16" s="92">
        <v>1965.19873</v>
      </c>
      <c r="F16" s="93" t="s">
        <v>72</v>
      </c>
      <c r="G16" s="92">
        <v>2181.37059</v>
      </c>
      <c r="H16" s="13"/>
      <c r="I16" s="99"/>
      <c r="J16" s="98"/>
      <c r="K16" s="98"/>
      <c r="L16" s="100"/>
    </row>
    <row r="17" spans="1:12" s="69" customFormat="1" ht="24" customHeight="1">
      <c r="A17" s="83"/>
      <c r="B17" s="81"/>
      <c r="C17" s="27"/>
      <c r="D17" s="54" t="s">
        <v>30</v>
      </c>
      <c r="E17" s="92">
        <v>2020.43868</v>
      </c>
      <c r="F17" s="93" t="s">
        <v>72</v>
      </c>
      <c r="G17" s="92">
        <v>2242.68694</v>
      </c>
      <c r="H17" s="13"/>
      <c r="I17" s="99"/>
      <c r="J17" s="98"/>
      <c r="K17" s="98"/>
      <c r="L17" s="100"/>
    </row>
    <row r="18" spans="1:12" s="69" customFormat="1" ht="24" customHeight="1">
      <c r="A18" s="83"/>
      <c r="B18" s="81"/>
      <c r="C18" s="27"/>
      <c r="D18" s="54" t="s">
        <v>31</v>
      </c>
      <c r="E18" s="92">
        <v>2082.28884</v>
      </c>
      <c r="F18" s="93" t="s">
        <v>72</v>
      </c>
      <c r="G18" s="92">
        <v>2311.34062</v>
      </c>
      <c r="H18" s="13"/>
      <c r="I18" s="99"/>
      <c r="J18" s="98"/>
      <c r="K18" s="98"/>
      <c r="L18" s="100"/>
    </row>
    <row r="19" spans="1:12" s="69" customFormat="1" ht="24" customHeight="1">
      <c r="A19" s="83"/>
      <c r="B19" s="81"/>
      <c r="C19" s="27"/>
      <c r="D19" s="54" t="s">
        <v>32</v>
      </c>
      <c r="E19" s="92">
        <v>2118.84154</v>
      </c>
      <c r="F19" s="93" t="s">
        <v>72</v>
      </c>
      <c r="G19" s="92">
        <v>2351.91411</v>
      </c>
      <c r="H19" s="13"/>
      <c r="I19" s="99"/>
      <c r="J19" s="98"/>
      <c r="K19" s="98"/>
      <c r="L19" s="100"/>
    </row>
    <row r="20" spans="1:12" s="69" customFormat="1" ht="24" customHeight="1">
      <c r="A20" s="83"/>
      <c r="B20" s="81"/>
      <c r="C20" s="27"/>
      <c r="D20" s="54" t="s">
        <v>33</v>
      </c>
      <c r="E20" s="92">
        <v>2360.84138</v>
      </c>
      <c r="F20" s="93" t="s">
        <v>72</v>
      </c>
      <c r="G20" s="92">
        <v>2620.53394</v>
      </c>
      <c r="H20" s="13"/>
      <c r="I20" s="99"/>
      <c r="J20" s="98"/>
      <c r="K20" s="98"/>
      <c r="L20" s="100"/>
    </row>
    <row r="21" spans="1:12" s="69" customFormat="1" ht="24" customHeight="1">
      <c r="A21" s="83"/>
      <c r="B21" s="81"/>
      <c r="C21" s="27"/>
      <c r="D21" s="54" t="s">
        <v>34</v>
      </c>
      <c r="E21" s="92">
        <v>2631.54944</v>
      </c>
      <c r="F21" s="93" t="s">
        <v>72</v>
      </c>
      <c r="G21" s="92">
        <v>2921.01988</v>
      </c>
      <c r="H21" s="13"/>
      <c r="I21" s="99"/>
      <c r="J21" s="98"/>
      <c r="K21" s="98"/>
      <c r="L21" s="100"/>
    </row>
    <row r="22" spans="1:12" s="69" customFormat="1" ht="24.75" customHeight="1">
      <c r="A22" s="83"/>
      <c r="B22" s="81"/>
      <c r="C22" s="27" t="s">
        <v>35</v>
      </c>
      <c r="D22" s="54" t="s">
        <v>29</v>
      </c>
      <c r="E22" s="92">
        <v>2490.44276</v>
      </c>
      <c r="F22" s="93" t="s">
        <v>72</v>
      </c>
      <c r="G22" s="92">
        <v>2764.39146</v>
      </c>
      <c r="H22" s="13" t="s">
        <v>79</v>
      </c>
      <c r="I22" s="99"/>
      <c r="J22" s="98"/>
      <c r="K22" s="98"/>
      <c r="L22" s="100"/>
    </row>
    <row r="23" spans="1:12" s="69" customFormat="1" ht="24.75" customHeight="1">
      <c r="A23" s="83"/>
      <c r="B23" s="81"/>
      <c r="C23" s="27"/>
      <c r="D23" s="54" t="s">
        <v>37</v>
      </c>
      <c r="E23" s="92">
        <v>2128.31023</v>
      </c>
      <c r="F23" s="93" t="s">
        <v>72</v>
      </c>
      <c r="G23" s="92">
        <v>2362.42435</v>
      </c>
      <c r="H23" s="13"/>
      <c r="I23" s="99"/>
      <c r="J23" s="98"/>
      <c r="K23" s="98"/>
      <c r="L23" s="100"/>
    </row>
    <row r="24" spans="1:12" s="69" customFormat="1" ht="24.75" customHeight="1">
      <c r="A24" s="83"/>
      <c r="B24" s="81"/>
      <c r="C24" s="27"/>
      <c r="D24" s="54" t="s">
        <v>38</v>
      </c>
      <c r="E24" s="92">
        <v>2214.30256</v>
      </c>
      <c r="F24" s="93" t="s">
        <v>72</v>
      </c>
      <c r="G24" s="92">
        <v>2457.87584</v>
      </c>
      <c r="H24" s="13"/>
      <c r="I24" s="99"/>
      <c r="J24" s="98"/>
      <c r="K24" s="98"/>
      <c r="L24" s="100"/>
    </row>
    <row r="25" spans="1:12" s="69" customFormat="1" ht="24.75" customHeight="1">
      <c r="A25" s="83"/>
      <c r="B25" s="81"/>
      <c r="C25" s="27"/>
      <c r="D25" s="54" t="s">
        <v>39</v>
      </c>
      <c r="E25" s="92">
        <v>2370.98731</v>
      </c>
      <c r="F25" s="93" t="s">
        <v>72</v>
      </c>
      <c r="G25" s="92">
        <v>2631.79591</v>
      </c>
      <c r="H25" s="13"/>
      <c r="I25" s="99"/>
      <c r="J25" s="98"/>
      <c r="K25" s="98"/>
      <c r="L25" s="100"/>
    </row>
    <row r="26" spans="1:12" s="69" customFormat="1" ht="24.75" customHeight="1">
      <c r="A26" s="83"/>
      <c r="B26" s="81"/>
      <c r="C26" s="27"/>
      <c r="D26" s="54" t="s">
        <v>34</v>
      </c>
      <c r="E26" s="92">
        <v>2667.93524</v>
      </c>
      <c r="F26" s="93" t="s">
        <v>72</v>
      </c>
      <c r="G26" s="92">
        <v>2961.40811</v>
      </c>
      <c r="H26" s="13"/>
      <c r="I26" s="99"/>
      <c r="J26" s="98"/>
      <c r="K26" s="98"/>
      <c r="L26" s="100"/>
    </row>
    <row r="27" spans="1:11" s="69" customFormat="1" ht="123.75" customHeight="1">
      <c r="A27" s="83"/>
      <c r="B27" s="81" t="s">
        <v>40</v>
      </c>
      <c r="C27" s="27" t="s">
        <v>41</v>
      </c>
      <c r="D27" s="27"/>
      <c r="E27" s="92">
        <v>1222.0386</v>
      </c>
      <c r="F27" s="92"/>
      <c r="G27" s="92"/>
      <c r="H27" s="94" t="s">
        <v>80</v>
      </c>
      <c r="I27" s="97"/>
      <c r="J27" s="98"/>
      <c r="K27" s="98"/>
    </row>
    <row r="28" spans="1:11" s="69" customFormat="1" ht="18" customHeight="1">
      <c r="A28" s="83"/>
      <c r="B28" s="81"/>
      <c r="C28" s="27" t="s">
        <v>43</v>
      </c>
      <c r="D28" s="54" t="s">
        <v>44</v>
      </c>
      <c r="E28" s="92">
        <v>599.08786</v>
      </c>
      <c r="F28" s="93" t="s">
        <v>72</v>
      </c>
      <c r="G28" s="92">
        <v>664.98752</v>
      </c>
      <c r="H28" s="13" t="s">
        <v>81</v>
      </c>
      <c r="I28" s="97"/>
      <c r="J28" s="98"/>
      <c r="K28" s="98"/>
    </row>
    <row r="29" spans="1:11" s="69" customFormat="1" ht="18" customHeight="1">
      <c r="A29" s="83"/>
      <c r="B29" s="81"/>
      <c r="C29" s="27"/>
      <c r="D29" s="54" t="s">
        <v>46</v>
      </c>
      <c r="E29" s="92">
        <v>1024.2854</v>
      </c>
      <c r="F29" s="93" t="s">
        <v>72</v>
      </c>
      <c r="G29" s="92">
        <v>1136.95679</v>
      </c>
      <c r="H29" s="13"/>
      <c r="I29" s="97"/>
      <c r="J29" s="98"/>
      <c r="K29" s="98"/>
    </row>
    <row r="30" spans="1:11" s="69" customFormat="1" ht="36" customHeight="1">
      <c r="A30" s="84"/>
      <c r="B30" s="54" t="s">
        <v>47</v>
      </c>
      <c r="C30" s="82"/>
      <c r="D30" s="82"/>
      <c r="E30" s="92">
        <v>5278.69921</v>
      </c>
      <c r="F30" s="92"/>
      <c r="G30" s="92"/>
      <c r="H30" s="13" t="s">
        <v>82</v>
      </c>
      <c r="I30" s="97"/>
      <c r="J30" s="98"/>
      <c r="K30" s="98"/>
    </row>
    <row r="31" spans="1:11" s="69" customFormat="1" ht="24.75" customHeight="1">
      <c r="A31" s="81" t="s">
        <v>49</v>
      </c>
      <c r="B31" s="81" t="s">
        <v>50</v>
      </c>
      <c r="C31" s="27" t="s">
        <v>51</v>
      </c>
      <c r="D31" s="54" t="s">
        <v>52</v>
      </c>
      <c r="E31" s="92">
        <v>2038.69341</v>
      </c>
      <c r="F31" s="93" t="s">
        <v>72</v>
      </c>
      <c r="G31" s="92">
        <v>2262.94968</v>
      </c>
      <c r="H31" s="13" t="s">
        <v>83</v>
      </c>
      <c r="I31" s="97"/>
      <c r="J31" s="98"/>
      <c r="K31" s="98"/>
    </row>
    <row r="32" spans="1:11" s="69" customFormat="1" ht="24.75" customHeight="1">
      <c r="A32" s="81"/>
      <c r="B32" s="81"/>
      <c r="C32" s="27"/>
      <c r="D32" s="54" t="s">
        <v>54</v>
      </c>
      <c r="E32" s="92">
        <v>1532.57592</v>
      </c>
      <c r="F32" s="93" t="s">
        <v>72</v>
      </c>
      <c r="G32" s="92">
        <v>1701.15927</v>
      </c>
      <c r="H32" s="13"/>
      <c r="I32" s="97"/>
      <c r="J32" s="98"/>
      <c r="K32" s="98"/>
    </row>
    <row r="33" spans="1:11" s="69" customFormat="1" ht="24.75" customHeight="1">
      <c r="A33" s="81"/>
      <c r="B33" s="81"/>
      <c r="C33" s="85" t="s">
        <v>55</v>
      </c>
      <c r="D33" s="86"/>
      <c r="E33" s="92">
        <v>457.52073</v>
      </c>
      <c r="F33" s="93" t="s">
        <v>72</v>
      </c>
      <c r="G33" s="92">
        <v>507.84801</v>
      </c>
      <c r="H33" s="13"/>
      <c r="I33" s="97"/>
      <c r="J33" s="98"/>
      <c r="K33" s="98"/>
    </row>
    <row r="34" spans="1:11" s="69" customFormat="1" ht="24.75" customHeight="1">
      <c r="A34" s="81"/>
      <c r="B34" s="81"/>
      <c r="C34" s="85" t="s">
        <v>84</v>
      </c>
      <c r="D34" s="86"/>
      <c r="E34" s="95">
        <v>238</v>
      </c>
      <c r="F34" s="95" t="s">
        <v>72</v>
      </c>
      <c r="G34" s="95">
        <v>263</v>
      </c>
      <c r="H34" s="13"/>
      <c r="I34" s="97"/>
      <c r="J34" s="98"/>
      <c r="K34" s="98"/>
    </row>
    <row r="35" spans="1:11" s="69" customFormat="1" ht="24.75" customHeight="1">
      <c r="A35" s="81"/>
      <c r="B35" s="81"/>
      <c r="C35" s="54" t="s">
        <v>56</v>
      </c>
      <c r="D35" s="82"/>
      <c r="E35" s="92">
        <v>1896.45898</v>
      </c>
      <c r="F35" s="93" t="s">
        <v>72</v>
      </c>
      <c r="G35" s="92">
        <v>2105.06947</v>
      </c>
      <c r="H35" s="13"/>
      <c r="I35" s="97"/>
      <c r="J35" s="98"/>
      <c r="K35" s="98"/>
    </row>
    <row r="36" spans="1:11" s="69" customFormat="1" ht="48" customHeight="1">
      <c r="A36" s="81"/>
      <c r="B36" s="81"/>
      <c r="C36" s="27" t="s">
        <v>57</v>
      </c>
      <c r="D36" s="27"/>
      <c r="E36" s="92">
        <f>281.7344</f>
        <v>281.7344</v>
      </c>
      <c r="F36" s="92"/>
      <c r="G36" s="92"/>
      <c r="H36" s="13" t="s">
        <v>85</v>
      </c>
      <c r="I36" s="97"/>
      <c r="J36" s="98"/>
      <c r="K36" s="98"/>
    </row>
    <row r="37" spans="1:11" s="69" customFormat="1" ht="18" customHeight="1">
      <c r="A37" s="81"/>
      <c r="B37" s="81" t="s">
        <v>59</v>
      </c>
      <c r="C37" s="27" t="s">
        <v>86</v>
      </c>
      <c r="D37" s="54" t="s">
        <v>87</v>
      </c>
      <c r="E37" s="92">
        <v>719.46913</v>
      </c>
      <c r="F37" s="93" t="s">
        <v>72</v>
      </c>
      <c r="G37" s="92">
        <v>798.61073</v>
      </c>
      <c r="H37" s="13" t="s">
        <v>88</v>
      </c>
      <c r="I37" s="97"/>
      <c r="J37" s="98"/>
      <c r="K37" s="98"/>
    </row>
    <row r="38" spans="1:11" s="69" customFormat="1" ht="19.5" customHeight="1">
      <c r="A38" s="81"/>
      <c r="B38" s="81"/>
      <c r="C38" s="27"/>
      <c r="D38" s="54" t="s">
        <v>63</v>
      </c>
      <c r="E38" s="92">
        <v>2266.26849</v>
      </c>
      <c r="F38" s="93" t="s">
        <v>72</v>
      </c>
      <c r="G38" s="92">
        <v>2515.55802</v>
      </c>
      <c r="H38" s="13"/>
      <c r="I38" s="97"/>
      <c r="J38" s="98"/>
      <c r="K38" s="98"/>
    </row>
    <row r="39" spans="1:11" s="69" customFormat="1" ht="39" customHeight="1">
      <c r="A39" s="81"/>
      <c r="B39" s="81"/>
      <c r="C39" s="54" t="s">
        <v>64</v>
      </c>
      <c r="D39" s="82"/>
      <c r="E39" s="92">
        <v>26.07631</v>
      </c>
      <c r="F39" s="96" t="s">
        <v>72</v>
      </c>
      <c r="G39" s="92">
        <v>28.94471</v>
      </c>
      <c r="H39" s="13" t="s">
        <v>89</v>
      </c>
      <c r="I39" s="97"/>
      <c r="J39" s="98"/>
      <c r="K39" s="98"/>
    </row>
    <row r="40" spans="2:7" s="70" customFormat="1" ht="20.25">
      <c r="B40" s="71"/>
      <c r="C40" s="71"/>
      <c r="D40" s="71"/>
      <c r="E40" s="71"/>
      <c r="F40" s="71"/>
      <c r="G40" s="71"/>
    </row>
    <row r="41" spans="2:7" s="70" customFormat="1" ht="20.25">
      <c r="B41" s="71"/>
      <c r="C41" s="71"/>
      <c r="D41" s="71"/>
      <c r="E41" s="71"/>
      <c r="F41" s="71"/>
      <c r="G41" s="71"/>
    </row>
  </sheetData>
  <sheetProtection/>
  <mergeCells count="46">
    <mergeCell ref="A1:H1"/>
    <mergeCell ref="A2:H2"/>
    <mergeCell ref="E3:G3"/>
    <mergeCell ref="E4:G4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E27:G27"/>
    <mergeCell ref="B30:D30"/>
    <mergeCell ref="E30:G30"/>
    <mergeCell ref="C33:D33"/>
    <mergeCell ref="C34:D34"/>
    <mergeCell ref="C35:D35"/>
    <mergeCell ref="C36:D36"/>
    <mergeCell ref="E36:G36"/>
    <mergeCell ref="C39:D39"/>
    <mergeCell ref="A3:A4"/>
    <mergeCell ref="A5:A30"/>
    <mergeCell ref="A31:A39"/>
    <mergeCell ref="B5:B8"/>
    <mergeCell ref="B9:B12"/>
    <mergeCell ref="B13:B26"/>
    <mergeCell ref="B27:B29"/>
    <mergeCell ref="B31:B36"/>
    <mergeCell ref="B37:B39"/>
    <mergeCell ref="C6:C8"/>
    <mergeCell ref="C16:C21"/>
    <mergeCell ref="C22:C26"/>
    <mergeCell ref="C28:C29"/>
    <mergeCell ref="C31:C32"/>
    <mergeCell ref="C37:C38"/>
    <mergeCell ref="H3:H4"/>
    <mergeCell ref="H5:H8"/>
    <mergeCell ref="H9:H11"/>
    <mergeCell ref="H13:H21"/>
    <mergeCell ref="H22:H26"/>
    <mergeCell ref="H28:H29"/>
    <mergeCell ref="H31:H35"/>
    <mergeCell ref="H37:H38"/>
    <mergeCell ref="B3:D4"/>
  </mergeCells>
  <printOptions horizontalCentered="1"/>
  <pageMargins left="0.5902777777777778" right="0.5902777777777778" top="0.7868055555555555" bottom="0.7868055555555555" header="0.11805555555555555" footer="0.2986111111111111"/>
  <pageSetup firstPageNumber="0" useFirstPageNumber="1" fitToHeight="0" fitToWidth="1" horizontalDpi="600" verticalDpi="600" orientation="portrait" paperSize="9" scale="6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view="pageBreakPreview" zoomScaleSheetLayoutView="100" workbookViewId="0" topLeftCell="A9">
      <selection activeCell="L13" sqref="L13"/>
    </sheetView>
  </sheetViews>
  <sheetFormatPr defaultColWidth="9.00390625" defaultRowHeight="15" customHeight="1"/>
  <cols>
    <col min="1" max="1" width="3.375" style="25" customWidth="1"/>
    <col min="2" max="2" width="5.25390625" style="25" customWidth="1"/>
    <col min="3" max="3" width="18.25390625" style="25" customWidth="1"/>
    <col min="4" max="5" width="7.00390625" style="25" customWidth="1"/>
    <col min="6" max="6" width="8.125" style="25" customWidth="1"/>
    <col min="7" max="7" width="11.00390625" style="40" customWidth="1"/>
    <col min="8" max="8" width="35.375" style="25" customWidth="1"/>
    <col min="9" max="9" width="9.00390625" style="25" customWidth="1"/>
    <col min="10" max="16384" width="9.00390625" style="25" customWidth="1"/>
  </cols>
  <sheetData>
    <row r="1" spans="1:8" ht="33.75" customHeight="1">
      <c r="A1" s="41" t="s">
        <v>90</v>
      </c>
      <c r="B1" s="41"/>
      <c r="C1" s="41"/>
      <c r="D1" s="41"/>
      <c r="E1" s="41"/>
      <c r="F1" s="41"/>
      <c r="G1" s="41"/>
      <c r="H1" s="41"/>
    </row>
    <row r="2" spans="1:8" ht="39" customHeight="1">
      <c r="A2" s="3" t="s">
        <v>91</v>
      </c>
      <c r="B2" s="3"/>
      <c r="C2" s="3"/>
      <c r="D2" s="3"/>
      <c r="E2" s="3"/>
      <c r="F2" s="3"/>
      <c r="G2" s="50"/>
      <c r="H2" s="3"/>
    </row>
    <row r="3" spans="1:8" ht="24.75" customHeight="1">
      <c r="A3" s="4" t="s">
        <v>92</v>
      </c>
      <c r="B3" s="4"/>
      <c r="C3" s="4"/>
      <c r="D3" s="4"/>
      <c r="E3" s="4"/>
      <c r="F3" s="4"/>
      <c r="G3" s="51"/>
      <c r="H3" s="4"/>
    </row>
    <row r="4" spans="1:8" ht="22.5" customHeight="1">
      <c r="A4" s="9" t="s">
        <v>93</v>
      </c>
      <c r="B4" s="9"/>
      <c r="C4" s="9"/>
      <c r="D4" s="42" t="s">
        <v>94</v>
      </c>
      <c r="E4" s="52"/>
      <c r="F4" s="42" t="s">
        <v>71</v>
      </c>
      <c r="G4" s="53"/>
      <c r="H4" s="27" t="s">
        <v>95</v>
      </c>
    </row>
    <row r="5" spans="1:8" ht="27.75" customHeight="1">
      <c r="A5" s="9"/>
      <c r="B5" s="9"/>
      <c r="C5" s="9"/>
      <c r="D5" s="10" t="s">
        <v>96</v>
      </c>
      <c r="E5" s="42" t="s">
        <v>97</v>
      </c>
      <c r="F5" s="54" t="s">
        <v>98</v>
      </c>
      <c r="G5" s="55" t="s">
        <v>99</v>
      </c>
      <c r="H5" s="27"/>
    </row>
    <row r="6" spans="1:8" ht="30" customHeight="1">
      <c r="A6" s="43" t="s">
        <v>100</v>
      </c>
      <c r="B6" s="44" t="s">
        <v>101</v>
      </c>
      <c r="C6" s="45" t="s">
        <v>102</v>
      </c>
      <c r="D6" s="10">
        <v>3</v>
      </c>
      <c r="E6" s="10" t="s">
        <v>103</v>
      </c>
      <c r="F6" s="56">
        <v>2212.71</v>
      </c>
      <c r="G6" s="57">
        <f aca="true" t="shared" si="0" ref="G6:G25">D6*F6</f>
        <v>6638.13</v>
      </c>
      <c r="H6" s="58" t="s">
        <v>104</v>
      </c>
    </row>
    <row r="7" spans="1:8" ht="30" customHeight="1">
      <c r="A7" s="46"/>
      <c r="B7" s="47"/>
      <c r="C7" s="45" t="s">
        <v>105</v>
      </c>
      <c r="D7" s="10">
        <v>20</v>
      </c>
      <c r="E7" s="10" t="s">
        <v>106</v>
      </c>
      <c r="F7" s="59">
        <v>198.97</v>
      </c>
      <c r="G7" s="57">
        <f t="shared" si="0"/>
        <v>3979.4</v>
      </c>
      <c r="H7" s="60"/>
    </row>
    <row r="8" spans="1:8" ht="30" customHeight="1">
      <c r="A8" s="46"/>
      <c r="B8" s="47"/>
      <c r="C8" s="45" t="s">
        <v>107</v>
      </c>
      <c r="D8" s="10">
        <v>250</v>
      </c>
      <c r="E8" s="10" t="s">
        <v>106</v>
      </c>
      <c r="F8" s="59">
        <v>48.36</v>
      </c>
      <c r="G8" s="57">
        <f t="shared" si="0"/>
        <v>12090</v>
      </c>
      <c r="H8" s="60"/>
    </row>
    <row r="9" spans="1:8" ht="30" customHeight="1">
      <c r="A9" s="46"/>
      <c r="B9" s="47"/>
      <c r="C9" s="45" t="s">
        <v>108</v>
      </c>
      <c r="D9" s="10">
        <v>40</v>
      </c>
      <c r="E9" s="10" t="s">
        <v>106</v>
      </c>
      <c r="F9" s="59">
        <v>287.46</v>
      </c>
      <c r="G9" s="57">
        <f t="shared" si="0"/>
        <v>11498.4</v>
      </c>
      <c r="H9" s="60"/>
    </row>
    <row r="10" spans="1:8" ht="33" customHeight="1">
      <c r="A10" s="46"/>
      <c r="B10" s="47"/>
      <c r="C10" s="45" t="s">
        <v>109</v>
      </c>
      <c r="D10" s="10">
        <v>40</v>
      </c>
      <c r="E10" s="10" t="s">
        <v>106</v>
      </c>
      <c r="F10" s="59">
        <v>328.96</v>
      </c>
      <c r="G10" s="57">
        <f t="shared" si="0"/>
        <v>13158.4</v>
      </c>
      <c r="H10" s="60"/>
    </row>
    <row r="11" spans="1:8" ht="22.5" customHeight="1">
      <c r="A11" s="46"/>
      <c r="B11" s="44" t="s">
        <v>110</v>
      </c>
      <c r="C11" s="45" t="s">
        <v>111</v>
      </c>
      <c r="D11" s="10">
        <v>1</v>
      </c>
      <c r="E11" s="10" t="s">
        <v>103</v>
      </c>
      <c r="F11" s="59">
        <v>2927.65</v>
      </c>
      <c r="G11" s="57">
        <f t="shared" si="0"/>
        <v>2927.65</v>
      </c>
      <c r="H11" s="58" t="s">
        <v>112</v>
      </c>
    </row>
    <row r="12" spans="1:8" ht="22.5" customHeight="1">
      <c r="A12" s="46"/>
      <c r="B12" s="47"/>
      <c r="C12" s="45" t="s">
        <v>113</v>
      </c>
      <c r="D12" s="10">
        <v>2</v>
      </c>
      <c r="E12" s="10" t="s">
        <v>103</v>
      </c>
      <c r="F12" s="59">
        <v>1410.17</v>
      </c>
      <c r="G12" s="57">
        <f t="shared" si="0"/>
        <v>2820.34</v>
      </c>
      <c r="H12" s="60"/>
    </row>
    <row r="13" spans="1:8" ht="22.5" customHeight="1">
      <c r="A13" s="46"/>
      <c r="B13" s="47"/>
      <c r="C13" s="45" t="s">
        <v>114</v>
      </c>
      <c r="D13" s="10">
        <v>14</v>
      </c>
      <c r="E13" s="10" t="s">
        <v>106</v>
      </c>
      <c r="F13" s="59">
        <v>198.93</v>
      </c>
      <c r="G13" s="57">
        <f t="shared" si="0"/>
        <v>2785.02</v>
      </c>
      <c r="H13" s="60"/>
    </row>
    <row r="14" spans="1:8" ht="22.5" customHeight="1">
      <c r="A14" s="46"/>
      <c r="B14" s="47"/>
      <c r="C14" s="45" t="s">
        <v>115</v>
      </c>
      <c r="D14" s="10">
        <v>51</v>
      </c>
      <c r="E14" s="10" t="s">
        <v>106</v>
      </c>
      <c r="F14" s="59">
        <v>189.66</v>
      </c>
      <c r="G14" s="57">
        <f t="shared" si="0"/>
        <v>9672.66</v>
      </c>
      <c r="H14" s="60"/>
    </row>
    <row r="15" spans="1:8" ht="22.5" customHeight="1">
      <c r="A15" s="46"/>
      <c r="B15" s="47"/>
      <c r="C15" s="45" t="s">
        <v>116</v>
      </c>
      <c r="D15" s="10">
        <v>24</v>
      </c>
      <c r="E15" s="10" t="s">
        <v>106</v>
      </c>
      <c r="F15" s="59">
        <v>256.12</v>
      </c>
      <c r="G15" s="57">
        <f t="shared" si="0"/>
        <v>6146.88</v>
      </c>
      <c r="H15" s="60"/>
    </row>
    <row r="16" spans="1:8" ht="22.5" customHeight="1">
      <c r="A16" s="46"/>
      <c r="B16" s="47"/>
      <c r="C16" s="45" t="s">
        <v>117</v>
      </c>
      <c r="D16" s="10">
        <v>4.5</v>
      </c>
      <c r="E16" s="10" t="s">
        <v>118</v>
      </c>
      <c r="F16" s="59">
        <v>2768.12</v>
      </c>
      <c r="G16" s="57">
        <f t="shared" si="0"/>
        <v>12456.539999999999</v>
      </c>
      <c r="H16" s="60"/>
    </row>
    <row r="17" spans="1:8" ht="33" customHeight="1">
      <c r="A17" s="46"/>
      <c r="B17" s="47"/>
      <c r="C17" s="45" t="s">
        <v>119</v>
      </c>
      <c r="D17" s="10">
        <v>1</v>
      </c>
      <c r="E17" s="10" t="s">
        <v>120</v>
      </c>
      <c r="F17" s="59">
        <v>5171.26</v>
      </c>
      <c r="G17" s="57">
        <f t="shared" si="0"/>
        <v>5171.26</v>
      </c>
      <c r="H17" s="60"/>
    </row>
    <row r="18" spans="1:8" ht="22.5" customHeight="1">
      <c r="A18" s="46"/>
      <c r="B18" s="47"/>
      <c r="C18" s="45" t="s">
        <v>121</v>
      </c>
      <c r="D18" s="10">
        <v>1</v>
      </c>
      <c r="E18" s="10" t="s">
        <v>120</v>
      </c>
      <c r="F18" s="59">
        <v>2454.601</v>
      </c>
      <c r="G18" s="57">
        <f t="shared" si="0"/>
        <v>2454.601</v>
      </c>
      <c r="H18" s="60"/>
    </row>
    <row r="19" spans="1:8" ht="22.5" customHeight="1">
      <c r="A19" s="46"/>
      <c r="B19" s="47"/>
      <c r="C19" s="45" t="s">
        <v>122</v>
      </c>
      <c r="D19" s="10">
        <v>2</v>
      </c>
      <c r="E19" s="10" t="s">
        <v>120</v>
      </c>
      <c r="F19" s="59">
        <v>2339.13</v>
      </c>
      <c r="G19" s="57">
        <f t="shared" si="0"/>
        <v>4678.26</v>
      </c>
      <c r="H19" s="60"/>
    </row>
    <row r="20" spans="1:8" ht="22.5" customHeight="1">
      <c r="A20" s="46"/>
      <c r="B20" s="47"/>
      <c r="C20" s="48" t="s">
        <v>123</v>
      </c>
      <c r="D20" s="10">
        <v>2</v>
      </c>
      <c r="E20" s="10" t="s">
        <v>120</v>
      </c>
      <c r="F20" s="59">
        <v>4450.31</v>
      </c>
      <c r="G20" s="57">
        <f t="shared" si="0"/>
        <v>8900.62</v>
      </c>
      <c r="H20" s="61"/>
    </row>
    <row r="21" spans="1:8" ht="21" customHeight="1">
      <c r="A21" s="9" t="s">
        <v>124</v>
      </c>
      <c r="B21" s="9"/>
      <c r="C21" s="48" t="s">
        <v>125</v>
      </c>
      <c r="D21" s="10">
        <v>12</v>
      </c>
      <c r="E21" s="10" t="s">
        <v>120</v>
      </c>
      <c r="F21" s="59">
        <v>300.3</v>
      </c>
      <c r="G21" s="57">
        <f t="shared" si="0"/>
        <v>3603.6000000000004</v>
      </c>
      <c r="H21" s="58" t="s">
        <v>126</v>
      </c>
    </row>
    <row r="22" spans="1:8" ht="21" customHeight="1">
      <c r="A22" s="9"/>
      <c r="B22" s="9"/>
      <c r="C22" s="48" t="s">
        <v>127</v>
      </c>
      <c r="D22" s="10">
        <v>18</v>
      </c>
      <c r="E22" s="10" t="s">
        <v>120</v>
      </c>
      <c r="F22" s="59">
        <v>168.5</v>
      </c>
      <c r="G22" s="57">
        <f t="shared" si="0"/>
        <v>3033</v>
      </c>
      <c r="H22" s="60"/>
    </row>
    <row r="23" spans="1:8" ht="21" customHeight="1">
      <c r="A23" s="9"/>
      <c r="B23" s="9"/>
      <c r="C23" s="48" t="s">
        <v>128</v>
      </c>
      <c r="D23" s="10">
        <v>30</v>
      </c>
      <c r="E23" s="10" t="s">
        <v>120</v>
      </c>
      <c r="F23" s="59">
        <v>167.08</v>
      </c>
      <c r="G23" s="57">
        <f t="shared" si="0"/>
        <v>5012.400000000001</v>
      </c>
      <c r="H23" s="60"/>
    </row>
    <row r="24" spans="1:8" ht="21" customHeight="1">
      <c r="A24" s="9"/>
      <c r="B24" s="9"/>
      <c r="C24" s="45" t="s">
        <v>129</v>
      </c>
      <c r="D24" s="10">
        <v>4</v>
      </c>
      <c r="E24" s="10" t="s">
        <v>120</v>
      </c>
      <c r="F24" s="59">
        <v>113.52</v>
      </c>
      <c r="G24" s="57">
        <f t="shared" si="0"/>
        <v>454.08</v>
      </c>
      <c r="H24" s="60"/>
    </row>
    <row r="25" spans="1:8" ht="21" customHeight="1">
      <c r="A25" s="9"/>
      <c r="B25" s="9"/>
      <c r="C25" s="45" t="s">
        <v>130</v>
      </c>
      <c r="D25" s="10">
        <v>79</v>
      </c>
      <c r="E25" s="10" t="s">
        <v>118</v>
      </c>
      <c r="F25" s="62">
        <v>59.78</v>
      </c>
      <c r="G25" s="57">
        <f t="shared" si="0"/>
        <v>4722.62</v>
      </c>
      <c r="H25" s="61"/>
    </row>
    <row r="26" spans="1:9" ht="21" customHeight="1">
      <c r="A26" s="10" t="s">
        <v>131</v>
      </c>
      <c r="B26" s="10"/>
      <c r="C26" s="10"/>
      <c r="D26" s="42" t="s">
        <v>132</v>
      </c>
      <c r="E26" s="63"/>
      <c r="F26" s="64" t="s">
        <v>133</v>
      </c>
      <c r="G26" s="57">
        <f>SUM((G6:G25))</f>
        <v>122203.86099999998</v>
      </c>
      <c r="H26" s="65"/>
      <c r="I26" s="40"/>
    </row>
    <row r="27" spans="1:8" ht="100.5" customHeight="1">
      <c r="A27" s="49" t="s">
        <v>134</v>
      </c>
      <c r="B27" s="49"/>
      <c r="C27" s="49"/>
      <c r="D27" s="49"/>
      <c r="E27" s="49"/>
      <c r="F27" s="49"/>
      <c r="G27" s="66"/>
      <c r="H27" s="49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21:B25"/>
    <mergeCell ref="A4:C5"/>
  </mergeCells>
  <printOptions horizontalCentered="1"/>
  <pageMargins left="0.5902777777777778" right="0.5902777777777778" top="0.7868055555555555" bottom="0.39305555555555555" header="0.2361111111111111" footer="0.20069444444444445"/>
  <pageSetup firstPageNumber="-4105" useFirstPageNumber="1" fitToHeight="0" fitToWidth="1" horizontalDpi="600" verticalDpi="600" orientation="portrait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32"/>
  <sheetViews>
    <sheetView view="pageBreakPreview" zoomScale="120" zoomScaleNormal="115" zoomScaleSheetLayoutView="120" workbookViewId="0" topLeftCell="A1">
      <selection activeCell="J3" sqref="J3"/>
    </sheetView>
  </sheetViews>
  <sheetFormatPr defaultColWidth="9.00390625" defaultRowHeight="15" customHeight="1"/>
  <cols>
    <col min="1" max="1" width="5.75390625" style="1" customWidth="1"/>
    <col min="2" max="2" width="12.375" style="1" customWidth="1"/>
    <col min="3" max="3" width="14.75390625" style="1" customWidth="1"/>
    <col min="4" max="4" width="7.375" style="1" customWidth="1"/>
    <col min="5" max="5" width="9.00390625" style="1" customWidth="1"/>
    <col min="6" max="6" width="11.875" style="1" customWidth="1"/>
    <col min="7" max="7" width="12.25390625" style="1" customWidth="1"/>
    <col min="8" max="8" width="12.625" style="1" bestFit="1" customWidth="1"/>
    <col min="9" max="16384" width="9.00390625" style="1" customWidth="1"/>
  </cols>
  <sheetData>
    <row r="1" spans="1:231" ht="33" customHeight="1">
      <c r="A1" s="2" t="s">
        <v>135</v>
      </c>
      <c r="B1" s="2"/>
      <c r="C1" s="2"/>
      <c r="D1" s="2"/>
      <c r="E1" s="2"/>
      <c r="F1" s="2"/>
      <c r="G1" s="2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  <c r="EV1" s="25"/>
      <c r="EW1" s="25"/>
      <c r="EX1" s="25"/>
      <c r="EY1" s="25"/>
      <c r="EZ1" s="25"/>
      <c r="FA1" s="25"/>
      <c r="FB1" s="25"/>
      <c r="FC1" s="25"/>
      <c r="FD1" s="25"/>
      <c r="FE1" s="25"/>
      <c r="FF1" s="25"/>
      <c r="FG1" s="25"/>
      <c r="FH1" s="25"/>
      <c r="FI1" s="25"/>
      <c r="FJ1" s="25"/>
      <c r="FK1" s="25"/>
      <c r="FL1" s="25"/>
      <c r="FM1" s="25"/>
      <c r="FN1" s="25"/>
      <c r="FO1" s="25"/>
      <c r="FP1" s="25"/>
      <c r="FQ1" s="25"/>
      <c r="FR1" s="25"/>
      <c r="FS1" s="25"/>
      <c r="FT1" s="25"/>
      <c r="FU1" s="25"/>
      <c r="FV1" s="25"/>
      <c r="FW1" s="25"/>
      <c r="FX1" s="25"/>
      <c r="FY1" s="25"/>
      <c r="FZ1" s="25"/>
      <c r="GA1" s="25"/>
      <c r="GB1" s="25"/>
      <c r="GC1" s="25"/>
      <c r="GD1" s="25"/>
      <c r="GE1" s="25"/>
      <c r="GF1" s="25"/>
      <c r="GG1" s="25"/>
      <c r="GH1" s="25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  <c r="HG1" s="25"/>
      <c r="HH1" s="25"/>
      <c r="HI1" s="25"/>
      <c r="HJ1" s="25"/>
      <c r="HK1" s="25"/>
      <c r="HL1" s="25"/>
      <c r="HM1" s="25"/>
      <c r="HN1" s="25"/>
      <c r="HO1" s="25"/>
      <c r="HP1" s="25"/>
      <c r="HQ1" s="25"/>
      <c r="HR1" s="25"/>
      <c r="HS1" s="25"/>
      <c r="HT1" s="25"/>
      <c r="HU1" s="25"/>
      <c r="HV1" s="25"/>
      <c r="HW1" s="25"/>
    </row>
    <row r="2" spans="1:7" ht="30.75" customHeight="1">
      <c r="A2" s="3" t="s">
        <v>136</v>
      </c>
      <c r="B2" s="3"/>
      <c r="C2" s="3"/>
      <c r="D2" s="3"/>
      <c r="E2" s="3"/>
      <c r="F2" s="3"/>
      <c r="G2" s="3"/>
    </row>
    <row r="3" spans="1:7" ht="21" customHeight="1">
      <c r="A3" s="4" t="s">
        <v>92</v>
      </c>
      <c r="B3" s="4"/>
      <c r="C3" s="4"/>
      <c r="D3" s="4"/>
      <c r="E3" s="4"/>
      <c r="F3" s="4"/>
      <c r="G3" s="4"/>
    </row>
    <row r="4" spans="1:7" ht="27.75" customHeight="1">
      <c r="A4" s="5" t="s">
        <v>137</v>
      </c>
      <c r="B4" s="6"/>
      <c r="C4" s="6"/>
      <c r="D4" s="7" t="s">
        <v>94</v>
      </c>
      <c r="E4" s="7"/>
      <c r="F4" s="7" t="s">
        <v>71</v>
      </c>
      <c r="G4" s="26"/>
    </row>
    <row r="5" spans="1:7" ht="27.75" customHeight="1">
      <c r="A5" s="8"/>
      <c r="B5" s="9"/>
      <c r="C5" s="9"/>
      <c r="D5" s="10" t="s">
        <v>97</v>
      </c>
      <c r="E5" s="10" t="s">
        <v>96</v>
      </c>
      <c r="F5" s="27" t="s">
        <v>98</v>
      </c>
      <c r="G5" s="28" t="s">
        <v>99</v>
      </c>
    </row>
    <row r="6" spans="1:8" ht="30" customHeight="1">
      <c r="A6" s="11" t="s">
        <v>138</v>
      </c>
      <c r="B6" s="12"/>
      <c r="C6" s="13" t="s">
        <v>139</v>
      </c>
      <c r="D6" s="10" t="s">
        <v>140</v>
      </c>
      <c r="E6" s="10">
        <v>450</v>
      </c>
      <c r="F6" s="29">
        <v>2389.91</v>
      </c>
      <c r="G6" s="30">
        <f>E6*F6</f>
        <v>1075459.5</v>
      </c>
      <c r="H6" s="31"/>
    </row>
    <row r="7" spans="1:7" ht="30" customHeight="1">
      <c r="A7" s="11"/>
      <c r="B7" s="12"/>
      <c r="C7" s="13" t="s">
        <v>141</v>
      </c>
      <c r="D7" s="10" t="s">
        <v>140</v>
      </c>
      <c r="E7" s="10">
        <v>690</v>
      </c>
      <c r="F7" s="29">
        <v>347.89</v>
      </c>
      <c r="G7" s="30">
        <f>E7*F7</f>
        <v>240044.09999999998</v>
      </c>
    </row>
    <row r="8" spans="1:7" ht="30" customHeight="1">
      <c r="A8" s="11"/>
      <c r="B8" s="12"/>
      <c r="C8" s="13" t="s">
        <v>142</v>
      </c>
      <c r="D8" s="10" t="s">
        <v>106</v>
      </c>
      <c r="E8" s="10">
        <v>5500</v>
      </c>
      <c r="F8" s="29">
        <v>154.34</v>
      </c>
      <c r="G8" s="30">
        <f>E8*F8</f>
        <v>848870</v>
      </c>
    </row>
    <row r="9" spans="1:7" ht="30" customHeight="1">
      <c r="A9" s="11"/>
      <c r="B9" s="12"/>
      <c r="C9" s="13" t="s">
        <v>143</v>
      </c>
      <c r="D9" s="10" t="s">
        <v>106</v>
      </c>
      <c r="E9" s="10">
        <v>4500</v>
      </c>
      <c r="F9" s="29">
        <v>49.86</v>
      </c>
      <c r="G9" s="30">
        <f>E9*F9</f>
        <v>224370</v>
      </c>
    </row>
    <row r="10" spans="1:7" ht="30" customHeight="1">
      <c r="A10" s="11"/>
      <c r="B10" s="12"/>
      <c r="C10" s="14" t="s">
        <v>144</v>
      </c>
      <c r="D10" s="10" t="s">
        <v>106</v>
      </c>
      <c r="E10" s="10">
        <v>10000</v>
      </c>
      <c r="F10" s="29">
        <v>42.86</v>
      </c>
      <c r="G10" s="30">
        <f>E10*F10</f>
        <v>428600</v>
      </c>
    </row>
    <row r="11" spans="1:231" ht="30" customHeight="1">
      <c r="A11" s="15" t="s">
        <v>131</v>
      </c>
      <c r="B11" s="16"/>
      <c r="C11" s="16"/>
      <c r="D11" s="16" t="s">
        <v>145</v>
      </c>
      <c r="E11" s="16"/>
      <c r="F11" s="32" t="s">
        <v>133</v>
      </c>
      <c r="G11" s="33">
        <f>SUM((G6:G10))</f>
        <v>2817343.6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25"/>
      <c r="HU11" s="25"/>
      <c r="HV11" s="25"/>
      <c r="HW11" s="25"/>
    </row>
    <row r="12" spans="1:8" ht="21" customHeight="1">
      <c r="A12" s="17" t="s">
        <v>146</v>
      </c>
      <c r="B12" s="18" t="s">
        <v>147</v>
      </c>
      <c r="C12" s="18"/>
      <c r="D12" s="18"/>
      <c r="E12" s="18"/>
      <c r="F12" s="18"/>
      <c r="G12" s="34"/>
      <c r="H12" s="35"/>
    </row>
    <row r="13" spans="1:7" ht="21" customHeight="1">
      <c r="A13" s="19"/>
      <c r="B13" s="20" t="s">
        <v>148</v>
      </c>
      <c r="C13" s="20"/>
      <c r="D13" s="20"/>
      <c r="E13" s="20" t="s">
        <v>149</v>
      </c>
      <c r="F13" s="20"/>
      <c r="G13" s="36"/>
    </row>
    <row r="14" spans="1:7" ht="21" customHeight="1">
      <c r="A14" s="19"/>
      <c r="B14" s="20" t="s">
        <v>150</v>
      </c>
      <c r="C14" s="20"/>
      <c r="D14" s="20"/>
      <c r="E14" s="20" t="s">
        <v>151</v>
      </c>
      <c r="F14" s="20"/>
      <c r="G14" s="36"/>
    </row>
    <row r="15" spans="1:7" ht="15" customHeight="1">
      <c r="A15" s="19"/>
      <c r="B15" s="20" t="s">
        <v>152</v>
      </c>
      <c r="C15" s="20"/>
      <c r="D15" s="20"/>
      <c r="E15" s="20" t="s">
        <v>153</v>
      </c>
      <c r="F15" s="20"/>
      <c r="G15" s="36"/>
    </row>
    <row r="16" spans="1:7" ht="21" customHeight="1">
      <c r="A16" s="19"/>
      <c r="B16" s="20" t="s">
        <v>154</v>
      </c>
      <c r="C16" s="20"/>
      <c r="D16" s="20"/>
      <c r="E16" s="20" t="s">
        <v>155</v>
      </c>
      <c r="F16" s="20"/>
      <c r="G16" s="36"/>
    </row>
    <row r="17" spans="1:7" ht="21" customHeight="1">
      <c r="A17" s="19"/>
      <c r="B17" s="20" t="s">
        <v>156</v>
      </c>
      <c r="C17" s="20"/>
      <c r="D17" s="20"/>
      <c r="E17" s="20" t="s">
        <v>157</v>
      </c>
      <c r="F17" s="20"/>
      <c r="G17" s="36"/>
    </row>
    <row r="18" spans="1:7" ht="21" customHeight="1">
      <c r="A18" s="19"/>
      <c r="B18" s="20" t="s">
        <v>158</v>
      </c>
      <c r="C18" s="20"/>
      <c r="D18" s="20"/>
      <c r="E18" s="20" t="s">
        <v>159</v>
      </c>
      <c r="F18" s="20"/>
      <c r="G18" s="36"/>
    </row>
    <row r="19" spans="1:7" ht="21" customHeight="1">
      <c r="A19" s="19"/>
      <c r="B19" s="20" t="s">
        <v>160</v>
      </c>
      <c r="C19" s="20"/>
      <c r="D19" s="20"/>
      <c r="E19" s="20"/>
      <c r="F19" s="20"/>
      <c r="G19" s="36"/>
    </row>
    <row r="20" spans="1:8" ht="21" customHeight="1">
      <c r="A20" s="19"/>
      <c r="B20" s="20" t="s">
        <v>161</v>
      </c>
      <c r="C20" s="20"/>
      <c r="D20" s="20"/>
      <c r="E20" s="20" t="s">
        <v>162</v>
      </c>
      <c r="F20" s="20"/>
      <c r="G20" s="36"/>
      <c r="H20" s="37"/>
    </row>
    <row r="21" spans="1:8" ht="21" customHeight="1">
      <c r="A21" s="19"/>
      <c r="B21" s="20" t="s">
        <v>163</v>
      </c>
      <c r="C21" s="21"/>
      <c r="D21" s="21"/>
      <c r="E21" s="21" t="s">
        <v>164</v>
      </c>
      <c r="F21" s="20"/>
      <c r="G21" s="36"/>
      <c r="H21" s="37"/>
    </row>
    <row r="22" spans="1:8" ht="21" customHeight="1">
      <c r="A22" s="19"/>
      <c r="B22" s="20" t="s">
        <v>165</v>
      </c>
      <c r="C22" s="20"/>
      <c r="D22" s="20"/>
      <c r="E22" s="20" t="s">
        <v>166</v>
      </c>
      <c r="F22" s="20"/>
      <c r="G22" s="36"/>
      <c r="H22" s="37"/>
    </row>
    <row r="23" spans="1:8" ht="21" customHeight="1">
      <c r="A23" s="19"/>
      <c r="B23" s="20" t="s">
        <v>167</v>
      </c>
      <c r="C23" s="20"/>
      <c r="D23" s="20"/>
      <c r="E23" s="20" t="s">
        <v>168</v>
      </c>
      <c r="F23" s="20"/>
      <c r="G23" s="36"/>
      <c r="H23" s="37"/>
    </row>
    <row r="24" spans="1:8" ht="21" customHeight="1">
      <c r="A24" s="19"/>
      <c r="B24" s="20" t="s">
        <v>169</v>
      </c>
      <c r="C24" s="20"/>
      <c r="D24" s="20"/>
      <c r="E24" s="20" t="s">
        <v>170</v>
      </c>
      <c r="F24" s="20"/>
      <c r="G24" s="36"/>
      <c r="H24" s="37"/>
    </row>
    <row r="25" spans="1:8" ht="21" customHeight="1">
      <c r="A25" s="19"/>
      <c r="B25" s="20" t="s">
        <v>171</v>
      </c>
      <c r="C25" s="20"/>
      <c r="D25" s="20"/>
      <c r="E25" s="20" t="s">
        <v>172</v>
      </c>
      <c r="F25" s="20"/>
      <c r="G25" s="36"/>
      <c r="H25" s="38"/>
    </row>
    <row r="26" spans="1:7" ht="21" customHeight="1">
      <c r="A26" s="19"/>
      <c r="B26" s="20" t="s">
        <v>173</v>
      </c>
      <c r="C26" s="20"/>
      <c r="D26" s="20"/>
      <c r="E26" s="20" t="s">
        <v>174</v>
      </c>
      <c r="F26" s="20"/>
      <c r="G26" s="36"/>
    </row>
    <row r="27" spans="1:7" ht="21" customHeight="1">
      <c r="A27" s="19"/>
      <c r="B27" s="20" t="s">
        <v>175</v>
      </c>
      <c r="C27" s="20"/>
      <c r="D27" s="20"/>
      <c r="E27" s="20"/>
      <c r="F27" s="20"/>
      <c r="G27" s="36"/>
    </row>
    <row r="28" spans="1:7" ht="16.5" customHeight="1">
      <c r="A28" s="19"/>
      <c r="B28" s="20" t="s">
        <v>176</v>
      </c>
      <c r="C28" s="20"/>
      <c r="D28" s="20"/>
      <c r="E28" s="20"/>
      <c r="F28" s="20"/>
      <c r="G28" s="36"/>
    </row>
    <row r="29" spans="1:7" ht="21" customHeight="1">
      <c r="A29" s="22"/>
      <c r="B29" s="23" t="s">
        <v>177</v>
      </c>
      <c r="C29" s="23"/>
      <c r="D29" s="23"/>
      <c r="E29" s="23"/>
      <c r="F29" s="23"/>
      <c r="G29" s="39"/>
    </row>
    <row r="30" spans="1:7" ht="15">
      <c r="A30" s="24"/>
      <c r="B30" s="24"/>
      <c r="C30" s="24"/>
      <c r="D30" s="24"/>
      <c r="E30" s="24"/>
      <c r="F30" s="24"/>
      <c r="G30" s="24"/>
    </row>
    <row r="31" spans="1:7" ht="15">
      <c r="A31" s="24"/>
      <c r="B31" s="24"/>
      <c r="C31" s="24"/>
      <c r="D31" s="24"/>
      <c r="E31" s="24"/>
      <c r="F31" s="24"/>
      <c r="G31" s="24"/>
    </row>
    <row r="32" spans="1:7" ht="15">
      <c r="A32" s="24"/>
      <c r="B32" s="24"/>
      <c r="C32" s="24"/>
      <c r="D32" s="24"/>
      <c r="E32" s="24"/>
      <c r="F32" s="24"/>
      <c r="G32" s="24"/>
    </row>
  </sheetData>
  <sheetProtection/>
  <mergeCells count="9">
    <mergeCell ref="A1:G1"/>
    <mergeCell ref="A2:G2"/>
    <mergeCell ref="A3:G3"/>
    <mergeCell ref="D4:E4"/>
    <mergeCell ref="F4:G4"/>
    <mergeCell ref="A11:C11"/>
    <mergeCell ref="D11:E11"/>
    <mergeCell ref="A4:C5"/>
    <mergeCell ref="A6:B10"/>
  </mergeCells>
  <printOptions horizontalCentered="1"/>
  <pageMargins left="0.159027777777778" right="0.159027777777778" top="0.904861111111111" bottom="0.2" header="0.159027777777778" footer="0.2"/>
  <pageSetup firstPageNumber="-4105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yangzhichun</cp:lastModifiedBy>
  <cp:lastPrinted>2019-03-29T12:40:00Z</cp:lastPrinted>
  <dcterms:created xsi:type="dcterms:W3CDTF">2015-09-11T08:39:00Z</dcterms:created>
  <dcterms:modified xsi:type="dcterms:W3CDTF">2023-11-28T09:57:47Z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2052-11.8.2.10183</vt:lpwstr>
  </property>
  <property fmtid="{D5CDD505-2E9C-101B-9397-08002B2CF9AE}" pid="3" name="KSORubyTemplate">
    <vt:lpwstr>11</vt:lpwstr>
  </property>
  <property fmtid="{D5CDD505-2E9C-101B-9397-08002B2CF9AE}" pid="4" name="I">
    <vt:lpwstr>EB1302C9F5424CFB8D22652EA4289E5C_13</vt:lpwstr>
  </property>
  <property fmtid="{D5CDD505-2E9C-101B-9397-08002B2CF9AE}" pid="5" name="퀀_generated_2.-2147483648">
    <vt:i4>2052</vt:i4>
  </property>
</Properties>
</file>