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105" firstSheet="1" activeTab="1"/>
  </bookViews>
  <sheets>
    <sheet name="附件一" sheetId="1" state="hidden" r:id="rId1"/>
    <sheet name="建筑造价标准值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<sst xmlns="http://schemas.openxmlformats.org/spreadsheetml/2006/main" count="250" uniqueCount="172">
  <si>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</si>
  <si>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</si>
  <si>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</si>
  <si>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</si>
  <si>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</si>
  <si>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</si>
  <si>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</si>
  <si>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</si>
  <si>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</si>
  <si>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</si>
  <si>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</si>
  <si>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</si>
  <si>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</si>
  <si>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</si>
  <si>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</si>
  <si>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</si>
  <si>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</si>
  <si>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</si>
  <si>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</si>
  <si>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</si>
  <si>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</si>
  <si>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</si>
  <si>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</si>
  <si>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</si>
  <si>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</si>
  <si>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</si>
  <si>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</si>
  <si>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</si>
  <si>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</si>
  <si>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</si>
  <si>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</si>
  <si>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</si>
  <si>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</si>
  <si>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</si>
  <si>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</si>
  <si>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</si>
  <si>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</si>
  <si>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</si>
  <si>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</si>
  <si>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</si>
  <si>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</si>
  <si>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</si>
  <si>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</si>
  <si>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</si>
  <si>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</si>
  <si>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</si>
  <si>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</si>
  <si>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</si>
  <si>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</si>
  <si>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</si>
  <si>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</si>
  <si>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</si>
  <si>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</si>
  <si>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</si>
  <si>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</si>
  <si>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</si>
  <si>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</si>
  <si>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</si>
  <si>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</si>
  <si>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</si>
  <si>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</si>
  <si>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</si>
  <si>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</si>
  <si>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</si>
  <si>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</si>
  <si>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</si>
  <si>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</si>
  <si>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韶关市2019年土地增值税扣除项目金额标准</t>
  </si>
  <si>
    <t>模块名称</t>
  </si>
  <si>
    <t>1.按总建筑面积计；                                             2.若有两种或以上类型桩，按相应占比综合折算指标，相应占比按其对应的基座平面面积比例计;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</si>
  <si>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</si>
  <si>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</si>
  <si>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</si>
  <si>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</si>
  <si>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</si>
  <si>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</si>
  <si>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;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</si>
  <si>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</si>
  <si>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</si>
  <si>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</si>
  <si>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</si>
  <si>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</si>
  <si>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</si>
  <si>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</si>
  <si>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</si>
  <si>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附件1-2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</si>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</sst>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7" fillId="0" borderId="3" applyNumberFormat="0" applyFill="0" applyAlignment="0" applyProtection="0"/>
    <xf numFmtId="0" fontId="23" fillId="7" borderId="0" applyNumberFormat="0" applyBorder="0" applyAlignment="0" applyProtection="0"/>
    <xf numFmtId="0" fontId="21" fillId="0" borderId="4" applyNumberFormat="0" applyFill="0" applyAlignment="0" applyProtection="0"/>
    <xf numFmtId="0" fontId="23" fillId="3" borderId="0" applyNumberFormat="0" applyBorder="0" applyAlignment="0" applyProtection="0"/>
    <xf numFmtId="0" fontId="29" fillId="2" borderId="5" applyNumberFormat="0" applyAlignment="0" applyProtection="0"/>
    <xf numFmtId="0" fontId="36" fillId="2" borderId="1" applyNumberFormat="0" applyAlignment="0" applyProtection="0"/>
    <xf numFmtId="0" fontId="31" fillId="8" borderId="6" applyNumberFormat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34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0" fillId="0" borderId="18" xfId="0" applyNumberForma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9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9" fillId="0" borderId="0" xfId="0" applyNumberFormat="1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1" fillId="0" borderId="2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08" customWidth="1"/>
    <col min="2" max="2" width="5.75390625" style="109" customWidth="1"/>
    <col min="3" max="3" width="9.75390625" style="109" customWidth="1"/>
    <col min="4" max="4" width="18.75390625" style="109" customWidth="1"/>
    <col min="5" max="12" width="8.50390625" style="108" customWidth="1"/>
    <col min="13" max="13" width="86.625" style="108" customWidth="1"/>
    <col min="14" max="236" width="9.00390625" style="105" customWidth="1"/>
  </cols>
  <sheetData>
    <row r="1" spans="1:13" ht="34.5" customHeight="1">
      <c r="A1" s="112" t="s">
        <v>0</v>
      </c>
      <c r="B1" s="112"/>
      <c r="C1" s="113" t="s">
        <v>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06" customFormat="1" ht="18" customHeight="1">
      <c r="A2" s="115" t="s">
        <v>2</v>
      </c>
      <c r="B2" s="139" t="s">
        <v>3</v>
      </c>
      <c r="C2" s="115"/>
      <c r="D2" s="115"/>
      <c r="E2" s="140" t="s">
        <v>4</v>
      </c>
      <c r="F2" s="141"/>
      <c r="G2" s="141"/>
      <c r="H2" s="141"/>
      <c r="I2" s="141"/>
      <c r="J2" s="141"/>
      <c r="K2" s="141"/>
      <c r="L2" s="141"/>
      <c r="M2" s="167" t="s">
        <v>5</v>
      </c>
    </row>
    <row r="3" spans="1:13" s="106" customFormat="1" ht="21" customHeight="1">
      <c r="A3" s="115"/>
      <c r="B3" s="139"/>
      <c r="C3" s="141"/>
      <c r="D3" s="141"/>
      <c r="E3" s="140">
        <v>2008</v>
      </c>
      <c r="F3" s="141">
        <v>2009</v>
      </c>
      <c r="G3" s="141">
        <v>2010</v>
      </c>
      <c r="H3" s="141">
        <v>2011</v>
      </c>
      <c r="I3" s="141">
        <v>2012</v>
      </c>
      <c r="J3" s="141">
        <v>2013</v>
      </c>
      <c r="K3" s="141">
        <v>2014</v>
      </c>
      <c r="L3" s="141">
        <v>2015</v>
      </c>
      <c r="M3" s="168"/>
    </row>
    <row r="4" spans="1:13" s="107" customFormat="1" ht="18" customHeight="1">
      <c r="A4" s="117" t="s">
        <v>6</v>
      </c>
      <c r="B4" s="142" t="s">
        <v>7</v>
      </c>
      <c r="C4" s="118" t="s">
        <v>8</v>
      </c>
      <c r="D4" s="118"/>
      <c r="E4" s="143" t="e">
        <f aca="true" t="shared" si="0" ref="E4:E19">K4*0.888</f>
        <v>#REF!</v>
      </c>
      <c r="F4" s="143" t="e">
        <f aca="true" t="shared" si="1" ref="F4:F19">K4*0.895</f>
        <v>#REF!</v>
      </c>
      <c r="G4" s="143" t="e">
        <f aca="true" t="shared" si="2" ref="G4:G19">K4*0.942</f>
        <v>#REF!</v>
      </c>
      <c r="H4" s="143" t="e">
        <f aca="true" t="shared" si="3" ref="H4:H19">K4*0.977</f>
        <v>#REF!</v>
      </c>
      <c r="I4" s="143" t="e">
        <f aca="true" t="shared" si="4" ref="I4:I19">K4*0.96</f>
        <v>#REF!</v>
      </c>
      <c r="J4" s="143" t="e">
        <f>K4*0.993</f>
        <v>#REF!</v>
      </c>
      <c r="K4" s="143" t="e">
        <f>建筑造价标准值!#REF!*0.95</f>
        <v>#REF!</v>
      </c>
      <c r="L4" s="143" t="e">
        <f aca="true" t="shared" si="5" ref="L4:L19">K4*0.981</f>
        <v>#REF!</v>
      </c>
      <c r="M4" s="169" t="s">
        <v>9</v>
      </c>
    </row>
    <row r="5" spans="1:13" s="107" customFormat="1" ht="18" customHeight="1">
      <c r="A5" s="117"/>
      <c r="B5" s="142"/>
      <c r="C5" s="118" t="s">
        <v>10</v>
      </c>
      <c r="D5" s="118" t="s">
        <v>11</v>
      </c>
      <c r="E5" s="143" t="e">
        <f t="shared" si="0"/>
        <v>#REF!</v>
      </c>
      <c r="F5" s="143" t="e">
        <f t="shared" si="1"/>
        <v>#REF!</v>
      </c>
      <c r="G5" s="143" t="e">
        <f t="shared" si="2"/>
        <v>#REF!</v>
      </c>
      <c r="H5" s="143" t="e">
        <f t="shared" si="3"/>
        <v>#REF!</v>
      </c>
      <c r="I5" s="143" t="e">
        <f t="shared" si="4"/>
        <v>#REF!</v>
      </c>
      <c r="J5" s="143" t="e">
        <f aca="true" t="shared" si="6" ref="J5:J21">K5*0.993</f>
        <v>#REF!</v>
      </c>
      <c r="K5" s="143" t="e">
        <f>建筑造价标准值!#REF!*0.95</f>
        <v>#REF!</v>
      </c>
      <c r="L5" s="143" t="e">
        <f t="shared" si="5"/>
        <v>#REF!</v>
      </c>
      <c r="M5" s="170"/>
    </row>
    <row r="6" spans="1:13" s="107" customFormat="1" ht="18" customHeight="1">
      <c r="A6" s="117"/>
      <c r="B6" s="142"/>
      <c r="C6" s="118"/>
      <c r="D6" s="118" t="s">
        <v>12</v>
      </c>
      <c r="E6" s="143" t="e">
        <f t="shared" si="0"/>
        <v>#REF!</v>
      </c>
      <c r="F6" s="143" t="e">
        <f t="shared" si="1"/>
        <v>#REF!</v>
      </c>
      <c r="G6" s="143" t="e">
        <f t="shared" si="2"/>
        <v>#REF!</v>
      </c>
      <c r="H6" s="143" t="e">
        <f t="shared" si="3"/>
        <v>#REF!</v>
      </c>
      <c r="I6" s="143" t="e">
        <f t="shared" si="4"/>
        <v>#REF!</v>
      </c>
      <c r="J6" s="143" t="e">
        <f t="shared" si="6"/>
        <v>#REF!</v>
      </c>
      <c r="K6" s="143" t="e">
        <f>建筑造价标准值!#REF!*0.95</f>
        <v>#REF!</v>
      </c>
      <c r="L6" s="143" t="e">
        <f t="shared" si="5"/>
        <v>#REF!</v>
      </c>
      <c r="M6" s="170"/>
    </row>
    <row r="7" spans="1:13" s="107" customFormat="1" ht="18" customHeight="1">
      <c r="A7" s="117"/>
      <c r="B7" s="142"/>
      <c r="C7" s="118"/>
      <c r="D7" s="118" t="s">
        <v>13</v>
      </c>
      <c r="E7" s="143" t="e">
        <f t="shared" si="0"/>
        <v>#REF!</v>
      </c>
      <c r="F7" s="143" t="e">
        <f t="shared" si="1"/>
        <v>#REF!</v>
      </c>
      <c r="G7" s="143" t="e">
        <f t="shared" si="2"/>
        <v>#REF!</v>
      </c>
      <c r="H7" s="143" t="e">
        <f t="shared" si="3"/>
        <v>#REF!</v>
      </c>
      <c r="I7" s="143" t="e">
        <f t="shared" si="4"/>
        <v>#REF!</v>
      </c>
      <c r="J7" s="143" t="e">
        <f t="shared" si="6"/>
        <v>#REF!</v>
      </c>
      <c r="K7" s="143" t="e">
        <f>建筑造价标准值!#REF!*0.95</f>
        <v>#REF!</v>
      </c>
      <c r="L7" s="143" t="e">
        <f t="shared" si="5"/>
        <v>#REF!</v>
      </c>
      <c r="M7" s="170"/>
    </row>
    <row r="8" spans="1:13" s="107" customFormat="1" ht="18" customHeight="1">
      <c r="A8" s="117"/>
      <c r="B8" s="144" t="s">
        <v>14</v>
      </c>
      <c r="C8" s="145" t="s">
        <v>15</v>
      </c>
      <c r="D8" s="145"/>
      <c r="E8" s="143" t="e">
        <f t="shared" si="0"/>
        <v>#REF!</v>
      </c>
      <c r="F8" s="143" t="e">
        <f t="shared" si="1"/>
        <v>#REF!</v>
      </c>
      <c r="G8" s="143" t="e">
        <f t="shared" si="2"/>
        <v>#REF!</v>
      </c>
      <c r="H8" s="143" t="e">
        <f t="shared" si="3"/>
        <v>#REF!</v>
      </c>
      <c r="I8" s="143" t="e">
        <f t="shared" si="4"/>
        <v>#REF!</v>
      </c>
      <c r="J8" s="143" t="e">
        <f t="shared" si="6"/>
        <v>#REF!</v>
      </c>
      <c r="K8" s="143" t="e">
        <f>建筑造价标准值!#REF!*0.95</f>
        <v>#REF!</v>
      </c>
      <c r="L8" s="143" t="e">
        <f t="shared" si="5"/>
        <v>#REF!</v>
      </c>
      <c r="M8" s="171" t="s">
        <v>16</v>
      </c>
    </row>
    <row r="9" spans="1:13" s="107" customFormat="1" ht="18" customHeight="1">
      <c r="A9" s="117"/>
      <c r="B9" s="144"/>
      <c r="C9" s="118" t="s">
        <v>17</v>
      </c>
      <c r="D9" s="118"/>
      <c r="E9" s="143" t="e">
        <f t="shared" si="0"/>
        <v>#REF!</v>
      </c>
      <c r="F9" s="143" t="e">
        <f t="shared" si="1"/>
        <v>#REF!</v>
      </c>
      <c r="G9" s="143" t="e">
        <f t="shared" si="2"/>
        <v>#REF!</v>
      </c>
      <c r="H9" s="143" t="e">
        <f t="shared" si="3"/>
        <v>#REF!</v>
      </c>
      <c r="I9" s="143" t="e">
        <f t="shared" si="4"/>
        <v>#REF!</v>
      </c>
      <c r="J9" s="143" t="e">
        <f t="shared" si="6"/>
        <v>#REF!</v>
      </c>
      <c r="K9" s="143" t="e">
        <f>建筑造价标准值!#REF!*0.95</f>
        <v>#REF!</v>
      </c>
      <c r="L9" s="143" t="e">
        <f t="shared" si="5"/>
        <v>#REF!</v>
      </c>
      <c r="M9" s="172"/>
    </row>
    <row r="10" spans="1:13" s="107" customFormat="1" ht="18" customHeight="1">
      <c r="A10" s="117"/>
      <c r="B10" s="144"/>
      <c r="C10" s="146" t="s">
        <v>18</v>
      </c>
      <c r="D10" s="146"/>
      <c r="E10" s="143" t="e">
        <f t="shared" si="0"/>
        <v>#REF!</v>
      </c>
      <c r="F10" s="143" t="e">
        <f t="shared" si="1"/>
        <v>#REF!</v>
      </c>
      <c r="G10" s="143" t="e">
        <f t="shared" si="2"/>
        <v>#REF!</v>
      </c>
      <c r="H10" s="143" t="e">
        <f t="shared" si="3"/>
        <v>#REF!</v>
      </c>
      <c r="I10" s="143" t="e">
        <f t="shared" si="4"/>
        <v>#REF!</v>
      </c>
      <c r="J10" s="143" t="e">
        <f t="shared" si="6"/>
        <v>#REF!</v>
      </c>
      <c r="K10" s="143" t="e">
        <f>建筑造价标准值!#REF!*0.95</f>
        <v>#REF!</v>
      </c>
      <c r="L10" s="143" t="e">
        <f t="shared" si="5"/>
        <v>#REF!</v>
      </c>
      <c r="M10" s="172"/>
    </row>
    <row r="11" spans="1:13" s="107" customFormat="1" ht="18" customHeight="1">
      <c r="A11" s="117"/>
      <c r="B11" s="142"/>
      <c r="C11" s="118" t="s">
        <v>19</v>
      </c>
      <c r="D11" s="118"/>
      <c r="E11" s="143" t="e">
        <f t="shared" si="0"/>
        <v>#REF!</v>
      </c>
      <c r="F11" s="143" t="e">
        <f t="shared" si="1"/>
        <v>#REF!</v>
      </c>
      <c r="G11" s="143" t="e">
        <f t="shared" si="2"/>
        <v>#REF!</v>
      </c>
      <c r="H11" s="143" t="e">
        <f t="shared" si="3"/>
        <v>#REF!</v>
      </c>
      <c r="I11" s="143" t="e">
        <f t="shared" si="4"/>
        <v>#REF!</v>
      </c>
      <c r="J11" s="143" t="e">
        <f t="shared" si="6"/>
        <v>#REF!</v>
      </c>
      <c r="K11" s="143" t="e">
        <f>建筑造价标准值!#REF!*0.95</f>
        <v>#REF!</v>
      </c>
      <c r="L11" s="143" t="e">
        <f t="shared" si="5"/>
        <v>#REF!</v>
      </c>
      <c r="M11" s="173" t="s">
        <v>20</v>
      </c>
    </row>
    <row r="12" spans="1:13" s="107" customFormat="1" ht="18" customHeight="1">
      <c r="A12" s="117"/>
      <c r="B12" s="147" t="s">
        <v>21</v>
      </c>
      <c r="C12" s="145" t="s">
        <v>22</v>
      </c>
      <c r="D12" s="145" t="s">
        <v>23</v>
      </c>
      <c r="E12" s="143" t="e">
        <f t="shared" si="0"/>
        <v>#REF!</v>
      </c>
      <c r="F12" s="143" t="e">
        <f t="shared" si="1"/>
        <v>#REF!</v>
      </c>
      <c r="G12" s="143" t="e">
        <f t="shared" si="2"/>
        <v>#REF!</v>
      </c>
      <c r="H12" s="143" t="e">
        <f t="shared" si="3"/>
        <v>#REF!</v>
      </c>
      <c r="I12" s="143" t="e">
        <f t="shared" si="4"/>
        <v>#REF!</v>
      </c>
      <c r="J12" s="143" t="e">
        <f t="shared" si="6"/>
        <v>#REF!</v>
      </c>
      <c r="K12" s="143" t="e">
        <f>建筑造价标准值!#REF!*0.95</f>
        <v>#REF!</v>
      </c>
      <c r="L12" s="143" t="e">
        <f t="shared" si="5"/>
        <v>#REF!</v>
      </c>
      <c r="M12" s="174" t="s">
        <v>24</v>
      </c>
    </row>
    <row r="13" spans="1:13" s="107" customFormat="1" ht="18" customHeight="1">
      <c r="A13" s="117"/>
      <c r="B13" s="147"/>
      <c r="C13" s="118"/>
      <c r="D13" s="118" t="s">
        <v>25</v>
      </c>
      <c r="E13" s="143" t="e">
        <f t="shared" si="0"/>
        <v>#REF!</v>
      </c>
      <c r="F13" s="143" t="e">
        <f t="shared" si="1"/>
        <v>#REF!</v>
      </c>
      <c r="G13" s="143" t="e">
        <f t="shared" si="2"/>
        <v>#REF!</v>
      </c>
      <c r="H13" s="143" t="e">
        <f t="shared" si="3"/>
        <v>#REF!</v>
      </c>
      <c r="I13" s="143" t="e">
        <f t="shared" si="4"/>
        <v>#REF!</v>
      </c>
      <c r="J13" s="143" t="e">
        <f t="shared" si="6"/>
        <v>#REF!</v>
      </c>
      <c r="K13" s="143" t="e">
        <f>建筑造价标准值!#REF!*0.95</f>
        <v>#REF!</v>
      </c>
      <c r="L13" s="143" t="e">
        <f t="shared" si="5"/>
        <v>#REF!</v>
      </c>
      <c r="M13" s="175"/>
    </row>
    <row r="14" spans="1:13" s="107" customFormat="1" ht="18" customHeight="1">
      <c r="A14" s="117"/>
      <c r="B14" s="147"/>
      <c r="C14" s="118" t="s">
        <v>26</v>
      </c>
      <c r="D14" s="118"/>
      <c r="E14" s="143" t="e">
        <f t="shared" si="0"/>
        <v>#REF!</v>
      </c>
      <c r="F14" s="143" t="e">
        <f t="shared" si="1"/>
        <v>#REF!</v>
      </c>
      <c r="G14" s="143" t="e">
        <f t="shared" si="2"/>
        <v>#REF!</v>
      </c>
      <c r="H14" s="143" t="e">
        <f t="shared" si="3"/>
        <v>#REF!</v>
      </c>
      <c r="I14" s="143" t="e">
        <f t="shared" si="4"/>
        <v>#REF!</v>
      </c>
      <c r="J14" s="143" t="e">
        <f t="shared" si="6"/>
        <v>#REF!</v>
      </c>
      <c r="K14" s="143" t="e">
        <f>建筑造价标准值!#REF!*0.95</f>
        <v>#REF!</v>
      </c>
      <c r="L14" s="143" t="e">
        <f t="shared" si="5"/>
        <v>#REF!</v>
      </c>
      <c r="M14" s="175"/>
    </row>
    <row r="15" spans="1:13" s="107" customFormat="1" ht="18" customHeight="1">
      <c r="A15" s="117"/>
      <c r="B15" s="147"/>
      <c r="C15" s="118" t="s">
        <v>27</v>
      </c>
      <c r="D15" s="118"/>
      <c r="E15" s="143" t="e">
        <f t="shared" si="0"/>
        <v>#REF!</v>
      </c>
      <c r="F15" s="143" t="e">
        <f t="shared" si="1"/>
        <v>#REF!</v>
      </c>
      <c r="G15" s="143" t="e">
        <f t="shared" si="2"/>
        <v>#REF!</v>
      </c>
      <c r="H15" s="143" t="e">
        <f t="shared" si="3"/>
        <v>#REF!</v>
      </c>
      <c r="I15" s="143" t="e">
        <f t="shared" si="4"/>
        <v>#REF!</v>
      </c>
      <c r="J15" s="143" t="e">
        <f t="shared" si="6"/>
        <v>#REF!</v>
      </c>
      <c r="K15" s="143" t="e">
        <f>建筑造价标准值!#REF!*0.95</f>
        <v>#REF!</v>
      </c>
      <c r="L15" s="143" t="e">
        <f t="shared" si="5"/>
        <v>#REF!</v>
      </c>
      <c r="M15" s="175"/>
    </row>
    <row r="16" spans="1:13" s="107" customFormat="1" ht="18" customHeight="1">
      <c r="A16" s="117"/>
      <c r="B16" s="147"/>
      <c r="C16" s="118" t="s">
        <v>28</v>
      </c>
      <c r="D16" s="118" t="s">
        <v>29</v>
      </c>
      <c r="E16" s="143" t="e">
        <f t="shared" si="0"/>
        <v>#REF!</v>
      </c>
      <c r="F16" s="143" t="e">
        <f t="shared" si="1"/>
        <v>#REF!</v>
      </c>
      <c r="G16" s="143" t="e">
        <f t="shared" si="2"/>
        <v>#REF!</v>
      </c>
      <c r="H16" s="143" t="e">
        <f t="shared" si="3"/>
        <v>#REF!</v>
      </c>
      <c r="I16" s="143" t="e">
        <f t="shared" si="4"/>
        <v>#REF!</v>
      </c>
      <c r="J16" s="143" t="e">
        <f t="shared" si="6"/>
        <v>#REF!</v>
      </c>
      <c r="K16" s="143" t="e">
        <f>建筑造价标准值!#REF!*0.95</f>
        <v>#REF!</v>
      </c>
      <c r="L16" s="143" t="e">
        <f t="shared" si="5"/>
        <v>#REF!</v>
      </c>
      <c r="M16" s="175"/>
    </row>
    <row r="17" spans="1:13" s="107" customFormat="1" ht="18" customHeight="1">
      <c r="A17" s="117"/>
      <c r="B17" s="147"/>
      <c r="C17" s="118"/>
      <c r="D17" s="118" t="s">
        <v>30</v>
      </c>
      <c r="E17" s="148" t="e">
        <f t="shared" si="0"/>
        <v>#REF!</v>
      </c>
      <c r="F17" s="148" t="e">
        <f t="shared" si="1"/>
        <v>#REF!</v>
      </c>
      <c r="G17" s="148" t="e">
        <f t="shared" si="2"/>
        <v>#REF!</v>
      </c>
      <c r="H17" s="148" t="e">
        <f t="shared" si="3"/>
        <v>#REF!</v>
      </c>
      <c r="I17" s="148" t="e">
        <f t="shared" si="4"/>
        <v>#REF!</v>
      </c>
      <c r="J17" s="148" t="e">
        <f t="shared" si="6"/>
        <v>#REF!</v>
      </c>
      <c r="K17" s="148" t="e">
        <f>建筑造价标准值!#REF!*0.95</f>
        <v>#REF!</v>
      </c>
      <c r="L17" s="148" t="e">
        <f t="shared" si="5"/>
        <v>#REF!</v>
      </c>
      <c r="M17" s="175"/>
    </row>
    <row r="18" spans="1:13" s="107" customFormat="1" ht="18" customHeight="1">
      <c r="A18" s="117"/>
      <c r="B18" s="147"/>
      <c r="C18" s="118"/>
      <c r="D18" s="118" t="s">
        <v>31</v>
      </c>
      <c r="E18" s="148" t="e">
        <f t="shared" si="0"/>
        <v>#REF!</v>
      </c>
      <c r="F18" s="148" t="e">
        <f t="shared" si="1"/>
        <v>#REF!</v>
      </c>
      <c r="G18" s="148" t="e">
        <f t="shared" si="2"/>
        <v>#REF!</v>
      </c>
      <c r="H18" s="148" t="e">
        <f t="shared" si="3"/>
        <v>#REF!</v>
      </c>
      <c r="I18" s="148" t="e">
        <f t="shared" si="4"/>
        <v>#REF!</v>
      </c>
      <c r="J18" s="148" t="e">
        <f t="shared" si="6"/>
        <v>#REF!</v>
      </c>
      <c r="K18" s="148" t="e">
        <f>建筑造价标准值!#REF!*0.95</f>
        <v>#REF!</v>
      </c>
      <c r="L18" s="148" t="e">
        <f t="shared" si="5"/>
        <v>#REF!</v>
      </c>
      <c r="M18" s="175"/>
    </row>
    <row r="19" spans="1:13" s="107" customFormat="1" ht="18" customHeight="1">
      <c r="A19" s="117"/>
      <c r="B19" s="147"/>
      <c r="C19" s="118"/>
      <c r="D19" s="118" t="s">
        <v>32</v>
      </c>
      <c r="E19" s="149" t="e">
        <f t="shared" si="0"/>
        <v>#REF!</v>
      </c>
      <c r="F19" s="149" t="e">
        <f t="shared" si="1"/>
        <v>#REF!</v>
      </c>
      <c r="G19" s="149" t="e">
        <f t="shared" si="2"/>
        <v>#REF!</v>
      </c>
      <c r="H19" s="149" t="e">
        <f t="shared" si="3"/>
        <v>#REF!</v>
      </c>
      <c r="I19" s="149" t="e">
        <f t="shared" si="4"/>
        <v>#REF!</v>
      </c>
      <c r="J19" s="149" t="e">
        <f t="shared" si="6"/>
        <v>#REF!</v>
      </c>
      <c r="K19" s="149" t="e">
        <f>建筑造价标准值!#REF!*0.95</f>
        <v>#REF!</v>
      </c>
      <c r="L19" s="149" t="e">
        <f t="shared" si="5"/>
        <v>#REF!</v>
      </c>
      <c r="M19" s="175"/>
    </row>
    <row r="20" spans="1:13" s="107" customFormat="1" ht="18" customHeight="1">
      <c r="A20" s="117"/>
      <c r="B20" s="147"/>
      <c r="C20" s="118"/>
      <c r="D20" s="128" t="s">
        <v>33</v>
      </c>
      <c r="E20" s="148" t="e">
        <f aca="true" t="shared" si="7" ref="E19:E38">K20*0.888</f>
        <v>#REF!</v>
      </c>
      <c r="F20" s="148" t="e">
        <f aca="true" t="shared" si="8" ref="F19:F38">K20*0.895</f>
        <v>#REF!</v>
      </c>
      <c r="G20" s="148" t="e">
        <f aca="true" t="shared" si="9" ref="G19:G38">K20*0.942</f>
        <v>#REF!</v>
      </c>
      <c r="H20" s="148" t="e">
        <f aca="true" t="shared" si="10" ref="H19:H38">K20*0.977</f>
        <v>#REF!</v>
      </c>
      <c r="I20" s="148" t="e">
        <f aca="true" t="shared" si="11" ref="I19:I38">K20*0.96</f>
        <v>#REF!</v>
      </c>
      <c r="J20" s="148" t="e">
        <f aca="true" t="shared" si="12" ref="J19:J22">K20*0.993</f>
        <v>#REF!</v>
      </c>
      <c r="K20" s="148" t="e">
        <f>建筑造价标准值!#REF!*0.95</f>
        <v>#REF!</v>
      </c>
      <c r="L20" s="148" t="e">
        <f aca="true" t="shared" si="13" ref="L19:L38">K20*0.981</f>
        <v>#REF!</v>
      </c>
      <c r="M20" s="175"/>
    </row>
    <row r="21" spans="1:13" s="107" customFormat="1" ht="18" customHeight="1">
      <c r="A21" s="117"/>
      <c r="B21" s="147"/>
      <c r="C21" s="118"/>
      <c r="D21" s="128" t="s">
        <v>34</v>
      </c>
      <c r="E21" s="143" t="e">
        <f t="shared" si="7"/>
        <v>#REF!</v>
      </c>
      <c r="F21" s="143" t="e">
        <f t="shared" si="8"/>
        <v>#REF!</v>
      </c>
      <c r="G21" s="143" t="e">
        <f t="shared" si="9"/>
        <v>#REF!</v>
      </c>
      <c r="H21" s="143" t="e">
        <f t="shared" si="10"/>
        <v>#REF!</v>
      </c>
      <c r="I21" s="143" t="e">
        <f t="shared" si="11"/>
        <v>#REF!</v>
      </c>
      <c r="J21" s="143" t="e">
        <f t="shared" si="12"/>
        <v>#REF!</v>
      </c>
      <c r="K21" s="143" t="e">
        <f>建筑造价标准值!#REF!*0.95</f>
        <v>#REF!</v>
      </c>
      <c r="L21" s="143" t="e">
        <f t="shared" si="13"/>
        <v>#REF!</v>
      </c>
      <c r="M21" s="175"/>
    </row>
    <row r="22" spans="1:13" s="107" customFormat="1" ht="18" customHeight="1">
      <c r="A22" s="117"/>
      <c r="B22" s="147"/>
      <c r="C22" s="118" t="s">
        <v>35</v>
      </c>
      <c r="D22" s="118" t="s">
        <v>29</v>
      </c>
      <c r="E22" s="143" t="e">
        <f t="shared" si="7"/>
        <v>#REF!</v>
      </c>
      <c r="F22" s="143" t="e">
        <f t="shared" si="8"/>
        <v>#REF!</v>
      </c>
      <c r="G22" s="143" t="e">
        <f t="shared" si="9"/>
        <v>#REF!</v>
      </c>
      <c r="H22" s="143" t="e">
        <f t="shared" si="10"/>
        <v>#REF!</v>
      </c>
      <c r="I22" s="143" t="e">
        <f t="shared" si="11"/>
        <v>#REF!</v>
      </c>
      <c r="J22" s="143" t="e">
        <f t="shared" si="12"/>
        <v>#REF!</v>
      </c>
      <c r="K22" s="143" t="e">
        <f>建筑造价标准值!#REF!*0.95</f>
        <v>#REF!</v>
      </c>
      <c r="L22" s="143" t="e">
        <f t="shared" si="13"/>
        <v>#REF!</v>
      </c>
      <c r="M22" s="176" t="s">
        <v>36</v>
      </c>
    </row>
    <row r="23" spans="1:13" s="107" customFormat="1" ht="18" customHeight="1">
      <c r="A23" s="117"/>
      <c r="B23" s="147"/>
      <c r="C23" s="118"/>
      <c r="D23" s="118" t="s">
        <v>37</v>
      </c>
      <c r="E23" s="148" t="e">
        <f t="shared" si="7"/>
        <v>#REF!</v>
      </c>
      <c r="F23" s="148" t="e">
        <f t="shared" si="8"/>
        <v>#REF!</v>
      </c>
      <c r="G23" s="148" t="e">
        <f t="shared" si="9"/>
        <v>#REF!</v>
      </c>
      <c r="H23" s="148" t="e">
        <f t="shared" si="10"/>
        <v>#REF!</v>
      </c>
      <c r="I23" s="148" t="e">
        <f t="shared" si="11"/>
        <v>#REF!</v>
      </c>
      <c r="J23" s="148" t="e">
        <f aca="true" t="shared" si="14" ref="J23:J27">K23*0.993</f>
        <v>#REF!</v>
      </c>
      <c r="K23" s="148" t="e">
        <f>建筑造价标准值!#REF!*0.95</f>
        <v>#REF!</v>
      </c>
      <c r="L23" s="148" t="e">
        <f t="shared" si="13"/>
        <v>#REF!</v>
      </c>
      <c r="M23" s="177"/>
    </row>
    <row r="24" spans="1:13" s="107" customFormat="1" ht="18" customHeight="1">
      <c r="A24" s="117"/>
      <c r="B24" s="147"/>
      <c r="C24" s="118"/>
      <c r="D24" s="118" t="s">
        <v>38</v>
      </c>
      <c r="E24" s="148" t="e">
        <f t="shared" si="7"/>
        <v>#REF!</v>
      </c>
      <c r="F24" s="148" t="e">
        <f t="shared" si="8"/>
        <v>#REF!</v>
      </c>
      <c r="G24" s="148" t="e">
        <f t="shared" si="9"/>
        <v>#REF!</v>
      </c>
      <c r="H24" s="148" t="e">
        <f t="shared" si="10"/>
        <v>#REF!</v>
      </c>
      <c r="I24" s="148" t="e">
        <f t="shared" si="11"/>
        <v>#REF!</v>
      </c>
      <c r="J24" s="148" t="e">
        <f t="shared" si="14"/>
        <v>#REF!</v>
      </c>
      <c r="K24" s="148" t="e">
        <f>建筑造价标准值!#REF!*0.95</f>
        <v>#REF!</v>
      </c>
      <c r="L24" s="148" t="e">
        <f t="shared" si="13"/>
        <v>#REF!</v>
      </c>
      <c r="M24" s="177"/>
    </row>
    <row r="25" spans="1:13" s="107" customFormat="1" ht="18" customHeight="1">
      <c r="A25" s="117"/>
      <c r="B25" s="147"/>
      <c r="C25" s="118"/>
      <c r="D25" s="150" t="s">
        <v>39</v>
      </c>
      <c r="E25" s="148" t="e">
        <f t="shared" si="7"/>
        <v>#REF!</v>
      </c>
      <c r="F25" s="148" t="e">
        <f t="shared" si="8"/>
        <v>#REF!</v>
      </c>
      <c r="G25" s="148" t="e">
        <f t="shared" si="9"/>
        <v>#REF!</v>
      </c>
      <c r="H25" s="148" t="e">
        <f t="shared" si="10"/>
        <v>#REF!</v>
      </c>
      <c r="I25" s="148" t="e">
        <f t="shared" si="11"/>
        <v>#REF!</v>
      </c>
      <c r="J25" s="148" t="e">
        <f t="shared" si="14"/>
        <v>#REF!</v>
      </c>
      <c r="K25" s="148" t="e">
        <f>建筑造价标准值!#REF!*0.95</f>
        <v>#REF!</v>
      </c>
      <c r="L25" s="148" t="e">
        <f t="shared" si="13"/>
        <v>#REF!</v>
      </c>
      <c r="M25" s="177"/>
    </row>
    <row r="26" spans="1:13" s="107" customFormat="1" ht="18" customHeight="1">
      <c r="A26" s="117"/>
      <c r="B26" s="147"/>
      <c r="C26" s="118"/>
      <c r="D26" s="128" t="s">
        <v>34</v>
      </c>
      <c r="E26" s="143" t="e">
        <f t="shared" si="7"/>
        <v>#REF!</v>
      </c>
      <c r="F26" s="143" t="e">
        <f t="shared" si="8"/>
        <v>#REF!</v>
      </c>
      <c r="G26" s="143" t="e">
        <f t="shared" si="9"/>
        <v>#REF!</v>
      </c>
      <c r="H26" s="143" t="e">
        <f t="shared" si="10"/>
        <v>#REF!</v>
      </c>
      <c r="I26" s="143" t="e">
        <f t="shared" si="11"/>
        <v>#REF!</v>
      </c>
      <c r="J26" s="143" t="e">
        <f t="shared" si="14"/>
        <v>#REF!</v>
      </c>
      <c r="K26" s="143" t="e">
        <f>建筑造价标准值!#REF!*0.95</f>
        <v>#REF!</v>
      </c>
      <c r="L26" s="143" t="e">
        <f t="shared" si="13"/>
        <v>#REF!</v>
      </c>
      <c r="M26" s="177"/>
    </row>
    <row r="27" spans="1:13" s="107" customFormat="1" ht="63.75" customHeight="1">
      <c r="A27" s="117"/>
      <c r="B27" s="144" t="s">
        <v>40</v>
      </c>
      <c r="C27" s="151" t="s">
        <v>41</v>
      </c>
      <c r="D27" s="152"/>
      <c r="E27" s="143">
        <f t="shared" si="7"/>
        <v>710.4</v>
      </c>
      <c r="F27" s="143">
        <f t="shared" si="8"/>
        <v>716</v>
      </c>
      <c r="G27" s="143">
        <f t="shared" si="9"/>
        <v>753.5999999999999</v>
      </c>
      <c r="H27" s="143">
        <f t="shared" si="10"/>
        <v>781.6</v>
      </c>
      <c r="I27" s="143">
        <f t="shared" si="11"/>
        <v>768</v>
      </c>
      <c r="J27" s="143">
        <f t="shared" si="14"/>
        <v>794.4</v>
      </c>
      <c r="K27" s="178">
        <v>800</v>
      </c>
      <c r="L27" s="143">
        <f t="shared" si="13"/>
        <v>784.8</v>
      </c>
      <c r="M27" s="133" t="s">
        <v>42</v>
      </c>
    </row>
    <row r="28" spans="1:13" s="107" customFormat="1" ht="18" customHeight="1">
      <c r="A28" s="117"/>
      <c r="B28" s="144"/>
      <c r="C28" s="153" t="s">
        <v>43</v>
      </c>
      <c r="D28" s="154" t="s">
        <v>44</v>
      </c>
      <c r="E28" s="143" t="e">
        <f t="shared" si="7"/>
        <v>#REF!</v>
      </c>
      <c r="F28" s="143" t="e">
        <f t="shared" si="8"/>
        <v>#REF!</v>
      </c>
      <c r="G28" s="143" t="e">
        <f t="shared" si="9"/>
        <v>#REF!</v>
      </c>
      <c r="H28" s="143" t="e">
        <f t="shared" si="10"/>
        <v>#REF!</v>
      </c>
      <c r="I28" s="143" t="e">
        <f t="shared" si="11"/>
        <v>#REF!</v>
      </c>
      <c r="J28" s="143" t="e">
        <f aca="true" t="shared" si="15" ref="J28:J38">K28*0.993</f>
        <v>#REF!</v>
      </c>
      <c r="K28" s="143" t="e">
        <f>建筑造价标准值!#REF!*0.95</f>
        <v>#REF!</v>
      </c>
      <c r="L28" s="143" t="e">
        <f t="shared" si="13"/>
        <v>#REF!</v>
      </c>
      <c r="M28" s="179" t="s">
        <v>45</v>
      </c>
    </row>
    <row r="29" spans="1:13" s="107" customFormat="1" ht="18" customHeight="1">
      <c r="A29" s="117"/>
      <c r="B29" s="155"/>
      <c r="C29" s="156"/>
      <c r="D29" s="146" t="s">
        <v>46</v>
      </c>
      <c r="E29" s="143" t="e">
        <f t="shared" si="7"/>
        <v>#REF!</v>
      </c>
      <c r="F29" s="143" t="e">
        <f t="shared" si="8"/>
        <v>#REF!</v>
      </c>
      <c r="G29" s="143" t="e">
        <f t="shared" si="9"/>
        <v>#REF!</v>
      </c>
      <c r="H29" s="143" t="e">
        <f t="shared" si="10"/>
        <v>#REF!</v>
      </c>
      <c r="I29" s="143" t="e">
        <f t="shared" si="11"/>
        <v>#REF!</v>
      </c>
      <c r="J29" s="143" t="e">
        <f t="shared" si="15"/>
        <v>#REF!</v>
      </c>
      <c r="K29" s="143" t="e">
        <f>建筑造价标准值!#REF!*0.95</f>
        <v>#REF!</v>
      </c>
      <c r="L29" s="143" t="e">
        <f t="shared" si="13"/>
        <v>#REF!</v>
      </c>
      <c r="M29" s="180"/>
    </row>
    <row r="30" spans="1:13" s="107" customFormat="1" ht="21.75" customHeight="1">
      <c r="A30" s="157"/>
      <c r="B30" s="134" t="s">
        <v>47</v>
      </c>
      <c r="C30" s="134"/>
      <c r="D30" s="134"/>
      <c r="E30" s="143" t="e">
        <f t="shared" si="7"/>
        <v>#REF!</v>
      </c>
      <c r="F30" s="143" t="e">
        <f t="shared" si="8"/>
        <v>#REF!</v>
      </c>
      <c r="G30" s="143" t="e">
        <f t="shared" si="9"/>
        <v>#REF!</v>
      </c>
      <c r="H30" s="143" t="e">
        <f t="shared" si="10"/>
        <v>#REF!</v>
      </c>
      <c r="I30" s="143" t="e">
        <f t="shared" si="11"/>
        <v>#REF!</v>
      </c>
      <c r="J30" s="143" t="e">
        <f t="shared" si="15"/>
        <v>#REF!</v>
      </c>
      <c r="K30" s="143" t="e">
        <f>建筑造价标准值!#REF!*0.95</f>
        <v>#REF!</v>
      </c>
      <c r="L30" s="143" t="e">
        <f t="shared" si="13"/>
        <v>#REF!</v>
      </c>
      <c r="M30" s="181" t="s">
        <v>48</v>
      </c>
    </row>
    <row r="31" spans="1:13" s="107" customFormat="1" ht="18.75" customHeight="1">
      <c r="A31" s="117" t="s">
        <v>49</v>
      </c>
      <c r="B31" s="158" t="s">
        <v>50</v>
      </c>
      <c r="C31" s="159" t="s">
        <v>51</v>
      </c>
      <c r="D31" s="160" t="s">
        <v>52</v>
      </c>
      <c r="E31" s="143" t="e">
        <f t="shared" si="7"/>
        <v>#REF!</v>
      </c>
      <c r="F31" s="143" t="e">
        <f t="shared" si="8"/>
        <v>#REF!</v>
      </c>
      <c r="G31" s="143" t="e">
        <f t="shared" si="9"/>
        <v>#REF!</v>
      </c>
      <c r="H31" s="143" t="e">
        <f t="shared" si="10"/>
        <v>#REF!</v>
      </c>
      <c r="I31" s="143" t="e">
        <f t="shared" si="11"/>
        <v>#REF!</v>
      </c>
      <c r="J31" s="143" t="e">
        <f t="shared" si="15"/>
        <v>#REF!</v>
      </c>
      <c r="K31" s="143" t="e">
        <f>建筑造价标准值!#REF!*0.95</f>
        <v>#REF!</v>
      </c>
      <c r="L31" s="143" t="e">
        <f t="shared" si="13"/>
        <v>#REF!</v>
      </c>
      <c r="M31" s="182" t="s">
        <v>53</v>
      </c>
    </row>
    <row r="32" spans="1:13" s="107" customFormat="1" ht="18.75" customHeight="1">
      <c r="A32" s="117"/>
      <c r="B32" s="161"/>
      <c r="C32" s="160"/>
      <c r="D32" s="160" t="s">
        <v>54</v>
      </c>
      <c r="E32" s="143" t="e">
        <f t="shared" si="7"/>
        <v>#REF!</v>
      </c>
      <c r="F32" s="143" t="e">
        <f t="shared" si="8"/>
        <v>#REF!</v>
      </c>
      <c r="G32" s="143" t="e">
        <f t="shared" si="9"/>
        <v>#REF!</v>
      </c>
      <c r="H32" s="143" t="e">
        <f t="shared" si="10"/>
        <v>#REF!</v>
      </c>
      <c r="I32" s="143" t="e">
        <f t="shared" si="11"/>
        <v>#REF!</v>
      </c>
      <c r="J32" s="143" t="e">
        <f t="shared" si="15"/>
        <v>#REF!</v>
      </c>
      <c r="K32" s="143" t="e">
        <f>建筑造价标准值!#REF!*0.95</f>
        <v>#REF!</v>
      </c>
      <c r="L32" s="143" t="e">
        <f t="shared" si="13"/>
        <v>#REF!</v>
      </c>
      <c r="M32" s="183"/>
    </row>
    <row r="33" spans="1:13" s="107" customFormat="1" ht="18.75" customHeight="1">
      <c r="A33" s="117"/>
      <c r="B33" s="142"/>
      <c r="C33" s="123" t="s">
        <v>55</v>
      </c>
      <c r="D33" s="123"/>
      <c r="E33" s="143" t="e">
        <f t="shared" si="7"/>
        <v>#REF!</v>
      </c>
      <c r="F33" s="143" t="e">
        <f t="shared" si="8"/>
        <v>#REF!</v>
      </c>
      <c r="G33" s="143" t="e">
        <f t="shared" si="9"/>
        <v>#REF!</v>
      </c>
      <c r="H33" s="143" t="e">
        <f t="shared" si="10"/>
        <v>#REF!</v>
      </c>
      <c r="I33" s="143" t="e">
        <f t="shared" si="11"/>
        <v>#REF!</v>
      </c>
      <c r="J33" s="143" t="e">
        <f t="shared" si="15"/>
        <v>#REF!</v>
      </c>
      <c r="K33" s="143" t="e">
        <f>建筑造价标准值!#REF!*0.95</f>
        <v>#REF!</v>
      </c>
      <c r="L33" s="143" t="e">
        <f t="shared" si="13"/>
        <v>#REF!</v>
      </c>
      <c r="M33" s="183"/>
    </row>
    <row r="34" spans="1:13" s="107" customFormat="1" ht="18.75" customHeight="1">
      <c r="A34" s="117"/>
      <c r="B34" s="142"/>
      <c r="C34" s="128" t="s">
        <v>56</v>
      </c>
      <c r="D34" s="128"/>
      <c r="E34" s="143" t="e">
        <f t="shared" si="7"/>
        <v>#REF!</v>
      </c>
      <c r="F34" s="143" t="e">
        <f t="shared" si="8"/>
        <v>#REF!</v>
      </c>
      <c r="G34" s="143" t="e">
        <f t="shared" si="9"/>
        <v>#REF!</v>
      </c>
      <c r="H34" s="143" t="e">
        <f t="shared" si="10"/>
        <v>#REF!</v>
      </c>
      <c r="I34" s="143" t="e">
        <f t="shared" si="11"/>
        <v>#REF!</v>
      </c>
      <c r="J34" s="143" t="e">
        <f t="shared" si="15"/>
        <v>#REF!</v>
      </c>
      <c r="K34" s="143" t="e">
        <f>建筑造价标准值!#REF!*0.95</f>
        <v>#REF!</v>
      </c>
      <c r="L34" s="143" t="e">
        <f t="shared" si="13"/>
        <v>#REF!</v>
      </c>
      <c r="M34" s="184"/>
    </row>
    <row r="35" spans="1:13" s="107" customFormat="1" ht="27" customHeight="1">
      <c r="A35" s="117"/>
      <c r="B35" s="142"/>
      <c r="C35" s="162" t="s">
        <v>57</v>
      </c>
      <c r="D35" s="163"/>
      <c r="E35" s="143">
        <f t="shared" si="7"/>
        <v>79.92</v>
      </c>
      <c r="F35" s="143">
        <f t="shared" si="8"/>
        <v>80.55</v>
      </c>
      <c r="G35" s="143">
        <f t="shared" si="9"/>
        <v>84.78</v>
      </c>
      <c r="H35" s="143">
        <f t="shared" si="10"/>
        <v>87.92999999999999</v>
      </c>
      <c r="I35" s="143">
        <f t="shared" si="11"/>
        <v>86.39999999999999</v>
      </c>
      <c r="J35" s="143">
        <f t="shared" si="15"/>
        <v>89.37</v>
      </c>
      <c r="K35" s="185">
        <v>90</v>
      </c>
      <c r="L35" s="143">
        <f t="shared" si="13"/>
        <v>88.28999999999999</v>
      </c>
      <c r="M35" s="186" t="s">
        <v>58</v>
      </c>
    </row>
    <row r="36" spans="1:13" s="107" customFormat="1" ht="19.5" customHeight="1">
      <c r="A36" s="117"/>
      <c r="B36" s="164" t="s">
        <v>59</v>
      </c>
      <c r="C36" s="165" t="s">
        <v>60</v>
      </c>
      <c r="D36" s="118" t="s">
        <v>61</v>
      </c>
      <c r="E36" s="143" t="e">
        <f t="shared" si="7"/>
        <v>#REF!</v>
      </c>
      <c r="F36" s="143" t="e">
        <f t="shared" si="8"/>
        <v>#REF!</v>
      </c>
      <c r="G36" s="143" t="e">
        <f t="shared" si="9"/>
        <v>#REF!</v>
      </c>
      <c r="H36" s="143" t="e">
        <f t="shared" si="10"/>
        <v>#REF!</v>
      </c>
      <c r="I36" s="143" t="e">
        <f t="shared" si="11"/>
        <v>#REF!</v>
      </c>
      <c r="J36" s="143" t="e">
        <f t="shared" si="15"/>
        <v>#REF!</v>
      </c>
      <c r="K36" s="143" t="e">
        <f>建筑造价标准值!#REF!*0.95</f>
        <v>#REF!</v>
      </c>
      <c r="L36" s="143" t="e">
        <f t="shared" si="13"/>
        <v>#REF!</v>
      </c>
      <c r="M36" s="187" t="s">
        <v>62</v>
      </c>
    </row>
    <row r="37" spans="1:13" s="107" customFormat="1" ht="19.5" customHeight="1">
      <c r="A37" s="117"/>
      <c r="B37" s="164"/>
      <c r="C37" s="118"/>
      <c r="D37" s="118" t="s">
        <v>63</v>
      </c>
      <c r="E37" s="143" t="e">
        <f t="shared" si="7"/>
        <v>#REF!</v>
      </c>
      <c r="F37" s="143" t="e">
        <f t="shared" si="8"/>
        <v>#REF!</v>
      </c>
      <c r="G37" s="143" t="e">
        <f t="shared" si="9"/>
        <v>#REF!</v>
      </c>
      <c r="H37" s="143" t="e">
        <f t="shared" si="10"/>
        <v>#REF!</v>
      </c>
      <c r="I37" s="143" t="e">
        <f t="shared" si="11"/>
        <v>#REF!</v>
      </c>
      <c r="J37" s="143" t="e">
        <f t="shared" si="15"/>
        <v>#REF!</v>
      </c>
      <c r="K37" s="143" t="e">
        <f>建筑造价标准值!#REF!*0.95</f>
        <v>#REF!</v>
      </c>
      <c r="L37" s="143" t="e">
        <f t="shared" si="13"/>
        <v>#REF!</v>
      </c>
      <c r="M37" s="187"/>
    </row>
    <row r="38" spans="1:13" s="107" customFormat="1" ht="19.5" customHeight="1">
      <c r="A38" s="117"/>
      <c r="B38" s="164"/>
      <c r="C38" s="134" t="s">
        <v>64</v>
      </c>
      <c r="D38" s="134"/>
      <c r="E38" s="143" t="e">
        <f t="shared" si="7"/>
        <v>#REF!</v>
      </c>
      <c r="F38" s="143" t="e">
        <f t="shared" si="8"/>
        <v>#REF!</v>
      </c>
      <c r="G38" s="143" t="e">
        <f t="shared" si="9"/>
        <v>#REF!</v>
      </c>
      <c r="H38" s="143" t="e">
        <f t="shared" si="10"/>
        <v>#REF!</v>
      </c>
      <c r="I38" s="143" t="e">
        <f t="shared" si="11"/>
        <v>#REF!</v>
      </c>
      <c r="J38" s="143" t="e">
        <f t="shared" si="15"/>
        <v>#REF!</v>
      </c>
      <c r="K38" s="143" t="e">
        <f>建筑造价标准值!#REF!*0.95</f>
        <v>#REF!</v>
      </c>
      <c r="L38" s="143" t="e">
        <f t="shared" si="13"/>
        <v>#REF!</v>
      </c>
      <c r="M38" s="188" t="s">
        <v>65</v>
      </c>
    </row>
    <row r="41" spans="5:11" ht="20.25">
      <c r="E41" s="166"/>
      <c r="F41" s="166"/>
      <c r="G41" s="166"/>
      <c r="H41" s="166"/>
      <c r="I41" s="166"/>
      <c r="J41" s="166"/>
      <c r="K41" s="16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1"/>
  <sheetViews>
    <sheetView tabSelected="1" zoomScaleSheetLayoutView="100" workbookViewId="0" topLeftCell="A1">
      <pane xSplit="4" ySplit="4" topLeftCell="E5" activePane="bottomRight" state="frozen"/>
      <selection pane="bottomRight" activeCell="F12" sqref="F12"/>
    </sheetView>
  </sheetViews>
  <sheetFormatPr defaultColWidth="9.00390625" defaultRowHeight="14.25"/>
  <cols>
    <col min="1" max="1" width="7.375" style="108" customWidth="1"/>
    <col min="2" max="2" width="7.00390625" style="109" customWidth="1"/>
    <col min="3" max="3" width="6.25390625" style="109" customWidth="1"/>
    <col min="4" max="4" width="27.625" style="109" customWidth="1"/>
    <col min="5" max="5" width="18.375" style="110" customWidth="1"/>
    <col min="6" max="6" width="51.125" style="108" customWidth="1"/>
    <col min="7" max="7" width="9.00390625" style="108" customWidth="1"/>
    <col min="8" max="8" width="9.25390625" style="108" bestFit="1" customWidth="1"/>
    <col min="9" max="198" width="9.00390625" style="108" customWidth="1"/>
  </cols>
  <sheetData>
    <row r="1" spans="1:2" ht="30" customHeight="1">
      <c r="A1" s="111" t="s">
        <v>66</v>
      </c>
      <c r="B1" s="111"/>
    </row>
    <row r="2" spans="1:205" s="105" customFormat="1" ht="33" customHeight="1">
      <c r="A2" s="112"/>
      <c r="B2" s="112"/>
      <c r="C2" s="113" t="s">
        <v>67</v>
      </c>
      <c r="D2" s="113"/>
      <c r="E2" s="114"/>
      <c r="F2" s="113"/>
      <c r="GQ2"/>
      <c r="GR2"/>
      <c r="GS2"/>
      <c r="GT2"/>
      <c r="GU2"/>
      <c r="GV2"/>
      <c r="GW2"/>
    </row>
    <row r="3" spans="1:6" s="106" customFormat="1" ht="22.5" customHeight="1">
      <c r="A3" s="115" t="s">
        <v>2</v>
      </c>
      <c r="B3" s="115" t="s">
        <v>68</v>
      </c>
      <c r="C3" s="115"/>
      <c r="D3" s="115"/>
      <c r="E3" s="116" t="s">
        <v>4</v>
      </c>
      <c r="F3" s="115" t="s">
        <v>5</v>
      </c>
    </row>
    <row r="4" spans="1:6" s="106" customFormat="1" ht="21.75" customHeight="1">
      <c r="A4" s="115"/>
      <c r="B4" s="115"/>
      <c r="C4" s="115"/>
      <c r="D4" s="115"/>
      <c r="E4" s="116"/>
      <c r="F4" s="115"/>
    </row>
    <row r="5" spans="1:6" s="107" customFormat="1" ht="22.5" customHeight="1">
      <c r="A5" s="117" t="s">
        <v>6</v>
      </c>
      <c r="B5" s="117" t="s">
        <v>7</v>
      </c>
      <c r="C5" s="118" t="s">
        <v>8</v>
      </c>
      <c r="D5" s="118"/>
      <c r="E5" s="119">
        <v>114</v>
      </c>
      <c r="F5" s="120" t="s">
        <v>69</v>
      </c>
    </row>
    <row r="6" spans="1:6" s="107" customFormat="1" ht="22.5" customHeight="1">
      <c r="A6" s="117"/>
      <c r="B6" s="117"/>
      <c r="C6" s="118" t="s">
        <v>10</v>
      </c>
      <c r="D6" s="118" t="s">
        <v>11</v>
      </c>
      <c r="E6" s="121">
        <v>146</v>
      </c>
      <c r="F6" s="122"/>
    </row>
    <row r="7" spans="1:6" s="107" customFormat="1" ht="22.5" customHeight="1">
      <c r="A7" s="117"/>
      <c r="B7" s="117"/>
      <c r="C7" s="118"/>
      <c r="D7" s="118" t="s">
        <v>12</v>
      </c>
      <c r="E7" s="121">
        <v>159</v>
      </c>
      <c r="F7" s="122"/>
    </row>
    <row r="8" spans="1:6" s="107" customFormat="1" ht="22.5" customHeight="1">
      <c r="A8" s="117"/>
      <c r="B8" s="117"/>
      <c r="C8" s="118"/>
      <c r="D8" s="118" t="s">
        <v>13</v>
      </c>
      <c r="E8" s="121">
        <v>214</v>
      </c>
      <c r="F8" s="122"/>
    </row>
    <row r="9" spans="1:6" s="107" customFormat="1" ht="22.5" customHeight="1">
      <c r="A9" s="117"/>
      <c r="B9" s="117" t="s">
        <v>14</v>
      </c>
      <c r="C9" s="118" t="s">
        <v>15</v>
      </c>
      <c r="D9" s="118"/>
      <c r="E9" s="119">
        <v>2885</v>
      </c>
      <c r="F9" s="123" t="s">
        <v>70</v>
      </c>
    </row>
    <row r="10" spans="1:6" s="107" customFormat="1" ht="22.5" customHeight="1">
      <c r="A10" s="117"/>
      <c r="B10" s="117"/>
      <c r="C10" s="118" t="s">
        <v>17</v>
      </c>
      <c r="D10" s="118"/>
      <c r="E10" s="119">
        <v>2830</v>
      </c>
      <c r="F10" s="123"/>
    </row>
    <row r="11" spans="1:6" s="107" customFormat="1" ht="27" customHeight="1">
      <c r="A11" s="117"/>
      <c r="B11" s="117"/>
      <c r="C11" s="118" t="s">
        <v>18</v>
      </c>
      <c r="D11" s="118"/>
      <c r="E11" s="119">
        <v>3061</v>
      </c>
      <c r="F11" s="123"/>
    </row>
    <row r="12" spans="1:6" s="107" customFormat="1" ht="45" customHeight="1">
      <c r="A12" s="117"/>
      <c r="B12" s="117"/>
      <c r="C12" s="118" t="s">
        <v>19</v>
      </c>
      <c r="D12" s="118"/>
      <c r="E12" s="119">
        <v>1312</v>
      </c>
      <c r="F12" s="124" t="s">
        <v>71</v>
      </c>
    </row>
    <row r="13" spans="1:6" s="107" customFormat="1" ht="33" customHeight="1">
      <c r="A13" s="117"/>
      <c r="B13" s="125" t="s">
        <v>21</v>
      </c>
      <c r="C13" s="126" t="s">
        <v>72</v>
      </c>
      <c r="D13" s="126"/>
      <c r="E13" s="119">
        <v>2218</v>
      </c>
      <c r="F13" s="127" t="s">
        <v>73</v>
      </c>
    </row>
    <row r="14" spans="1:6" s="107" customFormat="1" ht="24.75" customHeight="1">
      <c r="A14" s="117"/>
      <c r="B14" s="125"/>
      <c r="C14" s="118" t="s">
        <v>26</v>
      </c>
      <c r="D14" s="118"/>
      <c r="E14" s="119">
        <v>2299</v>
      </c>
      <c r="F14" s="127"/>
    </row>
    <row r="15" spans="1:6" s="107" customFormat="1" ht="24.75" customHeight="1">
      <c r="A15" s="117"/>
      <c r="B15" s="125"/>
      <c r="C15" s="118" t="s">
        <v>27</v>
      </c>
      <c r="D15" s="118"/>
      <c r="E15" s="119">
        <v>2053</v>
      </c>
      <c r="F15" s="127"/>
    </row>
    <row r="16" spans="1:6" s="107" customFormat="1" ht="24.75" customHeight="1">
      <c r="A16" s="117"/>
      <c r="B16" s="125"/>
      <c r="C16" s="118" t="s">
        <v>74</v>
      </c>
      <c r="D16" s="118" t="s">
        <v>29</v>
      </c>
      <c r="E16" s="119">
        <v>1715</v>
      </c>
      <c r="F16" s="127"/>
    </row>
    <row r="17" spans="1:6" s="107" customFormat="1" ht="24.75" customHeight="1">
      <c r="A17" s="117"/>
      <c r="B17" s="125"/>
      <c r="C17" s="118"/>
      <c r="D17" s="118" t="s">
        <v>30</v>
      </c>
      <c r="E17" s="119">
        <v>1763</v>
      </c>
      <c r="F17" s="127"/>
    </row>
    <row r="18" spans="1:6" s="107" customFormat="1" ht="24.75" customHeight="1">
      <c r="A18" s="117"/>
      <c r="B18" s="125"/>
      <c r="C18" s="118"/>
      <c r="D18" s="118" t="s">
        <v>31</v>
      </c>
      <c r="E18" s="119">
        <v>1817</v>
      </c>
      <c r="F18" s="127"/>
    </row>
    <row r="19" spans="1:6" s="107" customFormat="1" ht="24.75" customHeight="1">
      <c r="A19" s="117"/>
      <c r="B19" s="125"/>
      <c r="C19" s="118"/>
      <c r="D19" s="118" t="s">
        <v>32</v>
      </c>
      <c r="E19" s="119">
        <v>1849</v>
      </c>
      <c r="F19" s="127"/>
    </row>
    <row r="20" spans="1:6" s="107" customFormat="1" ht="28.5" customHeight="1">
      <c r="A20" s="117"/>
      <c r="B20" s="125"/>
      <c r="C20" s="118"/>
      <c r="D20" s="128" t="s">
        <v>33</v>
      </c>
      <c r="E20" s="119">
        <v>1982</v>
      </c>
      <c r="F20" s="127"/>
    </row>
    <row r="21" spans="1:6" s="107" customFormat="1" ht="24.75" customHeight="1">
      <c r="A21" s="117"/>
      <c r="B21" s="125"/>
      <c r="C21" s="118"/>
      <c r="D21" s="128" t="s">
        <v>34</v>
      </c>
      <c r="E21" s="119">
        <v>2167</v>
      </c>
      <c r="F21" s="127"/>
    </row>
    <row r="22" spans="1:6" s="107" customFormat="1" ht="24.75" customHeight="1">
      <c r="A22" s="117"/>
      <c r="B22" s="125"/>
      <c r="C22" s="118" t="s">
        <v>35</v>
      </c>
      <c r="D22" s="118" t="s">
        <v>29</v>
      </c>
      <c r="E22" s="119">
        <v>2173</v>
      </c>
      <c r="F22" s="129" t="s">
        <v>75</v>
      </c>
    </row>
    <row r="23" spans="1:6" s="107" customFormat="1" ht="24.75" customHeight="1">
      <c r="A23" s="117"/>
      <c r="B23" s="125"/>
      <c r="C23" s="118"/>
      <c r="D23" s="118" t="s">
        <v>37</v>
      </c>
      <c r="E23" s="119">
        <v>1857</v>
      </c>
      <c r="F23" s="130"/>
    </row>
    <row r="24" spans="1:6" s="107" customFormat="1" ht="24.75" customHeight="1">
      <c r="A24" s="117"/>
      <c r="B24" s="125"/>
      <c r="C24" s="118"/>
      <c r="D24" s="118" t="s">
        <v>38</v>
      </c>
      <c r="E24" s="119">
        <v>1932</v>
      </c>
      <c r="F24" s="130"/>
    </row>
    <row r="25" spans="1:6" s="107" customFormat="1" ht="33" customHeight="1">
      <c r="A25" s="117"/>
      <c r="B25" s="125"/>
      <c r="C25" s="118"/>
      <c r="D25" s="128" t="s">
        <v>39</v>
      </c>
      <c r="E25" s="119">
        <v>1986</v>
      </c>
      <c r="F25" s="130"/>
    </row>
    <row r="26" spans="1:6" s="107" customFormat="1" ht="28.5" customHeight="1">
      <c r="A26" s="117"/>
      <c r="B26" s="125"/>
      <c r="C26" s="118"/>
      <c r="D26" s="128" t="s">
        <v>34</v>
      </c>
      <c r="E26" s="119">
        <v>2192</v>
      </c>
      <c r="F26" s="130"/>
    </row>
    <row r="27" spans="1:6" s="107" customFormat="1" ht="120" customHeight="1">
      <c r="A27" s="117"/>
      <c r="B27" s="117" t="s">
        <v>40</v>
      </c>
      <c r="C27" s="131" t="s">
        <v>41</v>
      </c>
      <c r="D27" s="131"/>
      <c r="E27" s="132">
        <v>972</v>
      </c>
      <c r="F27" s="133" t="s">
        <v>76</v>
      </c>
    </row>
    <row r="28" spans="1:6" s="107" customFormat="1" ht="24.75" customHeight="1">
      <c r="A28" s="117"/>
      <c r="B28" s="117"/>
      <c r="C28" s="118" t="s">
        <v>43</v>
      </c>
      <c r="D28" s="118" t="s">
        <v>44</v>
      </c>
      <c r="E28" s="119">
        <v>523</v>
      </c>
      <c r="F28" s="130" t="s">
        <v>77</v>
      </c>
    </row>
    <row r="29" spans="1:6" s="107" customFormat="1" ht="24.75" customHeight="1">
      <c r="A29" s="117"/>
      <c r="B29" s="117"/>
      <c r="C29" s="118"/>
      <c r="D29" s="118" t="s">
        <v>46</v>
      </c>
      <c r="E29" s="119">
        <v>894</v>
      </c>
      <c r="F29" s="130"/>
    </row>
    <row r="30" spans="1:6" s="107" customFormat="1" ht="24.75" customHeight="1">
      <c r="A30" s="117"/>
      <c r="B30" s="134" t="s">
        <v>47</v>
      </c>
      <c r="C30" s="134"/>
      <c r="D30" s="134"/>
      <c r="E30" s="119">
        <v>4676</v>
      </c>
      <c r="F30" s="130" t="s">
        <v>78</v>
      </c>
    </row>
    <row r="31" spans="1:6" s="107" customFormat="1" ht="24.75" customHeight="1">
      <c r="A31" s="117" t="s">
        <v>49</v>
      </c>
      <c r="B31" s="117" t="s">
        <v>50</v>
      </c>
      <c r="C31" s="128" t="s">
        <v>51</v>
      </c>
      <c r="D31" s="128" t="s">
        <v>52</v>
      </c>
      <c r="E31" s="119">
        <v>1787</v>
      </c>
      <c r="F31" s="135" t="s">
        <v>79</v>
      </c>
    </row>
    <row r="32" spans="1:6" s="107" customFormat="1" ht="24.75" customHeight="1">
      <c r="A32" s="117"/>
      <c r="B32" s="117"/>
      <c r="C32" s="128"/>
      <c r="D32" s="128" t="s">
        <v>54</v>
      </c>
      <c r="E32" s="136">
        <v>1344</v>
      </c>
      <c r="F32" s="135"/>
    </row>
    <row r="33" spans="1:6" s="107" customFormat="1" ht="24.75" customHeight="1">
      <c r="A33" s="117"/>
      <c r="B33" s="117"/>
      <c r="C33" s="128" t="s">
        <v>55</v>
      </c>
      <c r="D33" s="128"/>
      <c r="E33" s="119">
        <v>401</v>
      </c>
      <c r="F33" s="135"/>
    </row>
    <row r="34" spans="1:6" s="107" customFormat="1" ht="24.75" customHeight="1">
      <c r="A34" s="117"/>
      <c r="B34" s="117"/>
      <c r="C34" s="128" t="s">
        <v>56</v>
      </c>
      <c r="D34" s="128"/>
      <c r="E34" s="119">
        <v>1663</v>
      </c>
      <c r="F34" s="135"/>
    </row>
    <row r="35" spans="1:6" s="107" customFormat="1" ht="60" customHeight="1">
      <c r="A35" s="117"/>
      <c r="B35" s="117"/>
      <c r="C35" s="131" t="s">
        <v>57</v>
      </c>
      <c r="D35" s="131"/>
      <c r="E35" s="132">
        <v>246</v>
      </c>
      <c r="F35" s="123" t="s">
        <v>80</v>
      </c>
    </row>
    <row r="36" spans="1:6" s="107" customFormat="1" ht="28.5" customHeight="1">
      <c r="A36" s="117"/>
      <c r="B36" s="137" t="s">
        <v>59</v>
      </c>
      <c r="C36" s="134" t="s">
        <v>81</v>
      </c>
      <c r="D36" s="118" t="s">
        <v>61</v>
      </c>
      <c r="E36" s="119">
        <v>631</v>
      </c>
      <c r="F36" s="124" t="s">
        <v>82</v>
      </c>
    </row>
    <row r="37" spans="1:6" s="107" customFormat="1" ht="28.5" customHeight="1">
      <c r="A37" s="117"/>
      <c r="B37" s="137"/>
      <c r="C37" s="118"/>
      <c r="D37" s="118" t="s">
        <v>63</v>
      </c>
      <c r="E37" s="119">
        <v>1987</v>
      </c>
      <c r="F37" s="124"/>
    </row>
    <row r="38" spans="1:6" s="107" customFormat="1" ht="48" customHeight="1">
      <c r="A38" s="117"/>
      <c r="B38" s="137"/>
      <c r="C38" s="134" t="s">
        <v>83</v>
      </c>
      <c r="D38" s="134"/>
      <c r="E38" s="119">
        <v>23</v>
      </c>
      <c r="F38" s="129" t="s">
        <v>84</v>
      </c>
    </row>
    <row r="39" spans="2:205" s="108" customFormat="1" ht="20.25">
      <c r="B39" s="109"/>
      <c r="C39" s="109"/>
      <c r="D39" s="109"/>
      <c r="E39" s="110"/>
      <c r="GQ39"/>
      <c r="GR39"/>
      <c r="GS39"/>
      <c r="GT39"/>
      <c r="GU39"/>
      <c r="GV39"/>
      <c r="GW39"/>
    </row>
    <row r="40" spans="2:205" s="108" customFormat="1" ht="20.25">
      <c r="B40" s="109"/>
      <c r="C40" s="109"/>
      <c r="D40" s="109"/>
      <c r="E40" s="110"/>
      <c r="GQ40"/>
      <c r="GR40"/>
      <c r="GS40"/>
      <c r="GT40"/>
      <c r="GU40"/>
      <c r="GV40"/>
      <c r="GW40"/>
    </row>
    <row r="41" spans="2:205" s="108" customFormat="1" ht="20.25">
      <c r="B41" s="109"/>
      <c r="C41" s="109"/>
      <c r="D41" s="109"/>
      <c r="E41" s="138"/>
      <c r="GQ41"/>
      <c r="GR41"/>
      <c r="GS41"/>
      <c r="GT41"/>
      <c r="GU41"/>
      <c r="GV41"/>
      <c r="GW41"/>
    </row>
  </sheetData>
  <sheetProtection/>
  <mergeCells count="42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E3:E4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9">
      <selection activeCell="J9" sqref="J9"/>
    </sheetView>
  </sheetViews>
  <sheetFormatPr defaultColWidth="9.00390625" defaultRowHeight="14.25"/>
  <cols>
    <col min="1" max="1" width="4.50390625" style="4" customWidth="1"/>
    <col min="2" max="2" width="5.50390625" style="4" customWidth="1"/>
    <col min="3" max="3" width="17.875" style="4" customWidth="1"/>
    <col min="4" max="5" width="7.125" style="4" customWidth="1"/>
    <col min="6" max="6" width="11.75390625" style="63" customWidth="1"/>
    <col min="7" max="7" width="11.25390625" style="63" customWidth="1"/>
    <col min="8" max="8" width="16.50390625" style="4" customWidth="1"/>
    <col min="9" max="9" width="9.00390625" style="4" customWidth="1"/>
    <col min="10" max="10" width="20.50390625" style="4" customWidth="1"/>
    <col min="11" max="16384" width="9.00390625" style="4" customWidth="1"/>
  </cols>
  <sheetData>
    <row r="1" spans="1:8" ht="16.5" customHeight="1">
      <c r="A1" s="2" t="s">
        <v>85</v>
      </c>
      <c r="B1" s="2"/>
      <c r="C1" s="2"/>
      <c r="D1" s="2"/>
      <c r="E1" s="2"/>
      <c r="F1" s="64"/>
      <c r="G1" s="64"/>
      <c r="H1" s="2"/>
    </row>
    <row r="2" spans="1:8" ht="21.75" customHeight="1">
      <c r="A2" s="65" t="s">
        <v>86</v>
      </c>
      <c r="B2" s="65"/>
      <c r="C2" s="65"/>
      <c r="D2" s="65"/>
      <c r="E2" s="65"/>
      <c r="F2" s="66"/>
      <c r="G2" s="66"/>
      <c r="H2" s="65"/>
    </row>
    <row r="3" spans="1:8" ht="19.5" customHeight="1">
      <c r="A3" s="7" t="s">
        <v>87</v>
      </c>
      <c r="B3" s="67"/>
      <c r="C3" s="67"/>
      <c r="D3" s="67"/>
      <c r="E3" s="67"/>
      <c r="F3" s="68"/>
      <c r="G3" s="68"/>
      <c r="H3" s="67"/>
    </row>
    <row r="4" spans="1:8" ht="22.5" customHeight="1">
      <c r="A4" s="16" t="s">
        <v>88</v>
      </c>
      <c r="B4" s="16"/>
      <c r="C4" s="16"/>
      <c r="D4" s="69" t="s">
        <v>89</v>
      </c>
      <c r="E4" s="70"/>
      <c r="F4" s="71" t="s">
        <v>90</v>
      </c>
      <c r="G4" s="72"/>
      <c r="H4" s="73" t="s">
        <v>91</v>
      </c>
    </row>
    <row r="5" spans="1:8" ht="18" customHeight="1">
      <c r="A5" s="16"/>
      <c r="B5" s="16"/>
      <c r="C5" s="16"/>
      <c r="D5" s="17" t="s">
        <v>92</v>
      </c>
      <c r="E5" s="74" t="s">
        <v>93</v>
      </c>
      <c r="F5" s="75" t="s">
        <v>94</v>
      </c>
      <c r="G5" s="76" t="s">
        <v>95</v>
      </c>
      <c r="H5" s="77"/>
    </row>
    <row r="6" spans="1:8" ht="22.5" customHeight="1">
      <c r="A6" s="78" t="s">
        <v>96</v>
      </c>
      <c r="B6" s="79" t="s">
        <v>97</v>
      </c>
      <c r="C6" s="80" t="s">
        <v>98</v>
      </c>
      <c r="D6" s="24">
        <v>3</v>
      </c>
      <c r="E6" s="81" t="s">
        <v>99</v>
      </c>
      <c r="F6" s="25">
        <v>1458</v>
      </c>
      <c r="G6" s="82">
        <v>4374</v>
      </c>
      <c r="H6" s="83" t="s">
        <v>100</v>
      </c>
    </row>
    <row r="7" spans="1:8" ht="22.5" customHeight="1">
      <c r="A7" s="84"/>
      <c r="B7" s="85"/>
      <c r="C7" s="80" t="s">
        <v>101</v>
      </c>
      <c r="D7" s="24">
        <v>20</v>
      </c>
      <c r="E7" s="81" t="s">
        <v>102</v>
      </c>
      <c r="F7" s="25">
        <v>139.725</v>
      </c>
      <c r="G7" s="82">
        <v>2794.5</v>
      </c>
      <c r="H7" s="86"/>
    </row>
    <row r="8" spans="1:8" ht="22.5" customHeight="1">
      <c r="A8" s="84"/>
      <c r="B8" s="85"/>
      <c r="C8" s="80" t="s">
        <v>103</v>
      </c>
      <c r="D8" s="24">
        <v>250</v>
      </c>
      <c r="E8" s="81" t="s">
        <v>102</v>
      </c>
      <c r="F8" s="25">
        <v>32.805</v>
      </c>
      <c r="G8" s="82">
        <v>8201.25</v>
      </c>
      <c r="H8" s="86"/>
    </row>
    <row r="9" spans="1:8" ht="22.5" customHeight="1">
      <c r="A9" s="84"/>
      <c r="B9" s="85"/>
      <c r="C9" s="80" t="s">
        <v>104</v>
      </c>
      <c r="D9" s="24">
        <v>40</v>
      </c>
      <c r="E9" s="81" t="s">
        <v>102</v>
      </c>
      <c r="F9" s="25">
        <v>230.85</v>
      </c>
      <c r="G9" s="82">
        <v>9234</v>
      </c>
      <c r="H9" s="86"/>
    </row>
    <row r="10" spans="1:8" ht="22.5" customHeight="1">
      <c r="A10" s="84"/>
      <c r="B10" s="85"/>
      <c r="C10" s="80" t="s">
        <v>105</v>
      </c>
      <c r="D10" s="24">
        <v>40</v>
      </c>
      <c r="E10" s="81" t="s">
        <v>102</v>
      </c>
      <c r="F10" s="25">
        <v>255.15</v>
      </c>
      <c r="G10" s="82">
        <v>10206</v>
      </c>
      <c r="H10" s="86"/>
    </row>
    <row r="11" spans="1:8" ht="22.5" customHeight="1">
      <c r="A11" s="84"/>
      <c r="B11" s="79" t="s">
        <v>106</v>
      </c>
      <c r="C11" s="80" t="s">
        <v>107</v>
      </c>
      <c r="D11" s="24">
        <v>1</v>
      </c>
      <c r="E11" s="81" t="s">
        <v>99</v>
      </c>
      <c r="F11" s="25">
        <v>1798.2</v>
      </c>
      <c r="G11" s="82">
        <v>1798.2</v>
      </c>
      <c r="H11" s="87" t="s">
        <v>108</v>
      </c>
    </row>
    <row r="12" spans="1:8" ht="22.5" customHeight="1">
      <c r="A12" s="84"/>
      <c r="B12" s="85"/>
      <c r="C12" s="80" t="s">
        <v>109</v>
      </c>
      <c r="D12" s="24">
        <v>2</v>
      </c>
      <c r="E12" s="81" t="s">
        <v>99</v>
      </c>
      <c r="F12" s="25">
        <v>1567.35</v>
      </c>
      <c r="G12" s="82">
        <v>3134.7</v>
      </c>
      <c r="H12" s="88"/>
    </row>
    <row r="13" spans="1:8" ht="22.5" customHeight="1">
      <c r="A13" s="84"/>
      <c r="B13" s="85"/>
      <c r="C13" s="80" t="s">
        <v>110</v>
      </c>
      <c r="D13" s="24">
        <v>14</v>
      </c>
      <c r="E13" s="81" t="s">
        <v>102</v>
      </c>
      <c r="F13" s="25">
        <v>145.79999999999998</v>
      </c>
      <c r="G13" s="82">
        <v>2041.1999999999998</v>
      </c>
      <c r="H13" s="88"/>
    </row>
    <row r="14" spans="1:8" ht="22.5" customHeight="1">
      <c r="A14" s="84"/>
      <c r="B14" s="85"/>
      <c r="C14" s="80" t="s">
        <v>111</v>
      </c>
      <c r="D14" s="24">
        <v>51</v>
      </c>
      <c r="E14" s="81" t="s">
        <v>102</v>
      </c>
      <c r="F14" s="25">
        <v>145.79999999999998</v>
      </c>
      <c r="G14" s="82">
        <v>7435.799999999999</v>
      </c>
      <c r="H14" s="88"/>
    </row>
    <row r="15" spans="1:8" ht="22.5" customHeight="1">
      <c r="A15" s="84"/>
      <c r="B15" s="85"/>
      <c r="C15" s="80" t="s">
        <v>112</v>
      </c>
      <c r="D15" s="24">
        <v>24</v>
      </c>
      <c r="E15" s="81" t="s">
        <v>102</v>
      </c>
      <c r="F15" s="25">
        <v>170.1</v>
      </c>
      <c r="G15" s="82">
        <v>4082.3999999999996</v>
      </c>
      <c r="H15" s="88"/>
    </row>
    <row r="16" spans="1:8" ht="22.5" customHeight="1">
      <c r="A16" s="84"/>
      <c r="B16" s="85"/>
      <c r="C16" s="80" t="s">
        <v>113</v>
      </c>
      <c r="D16" s="24">
        <v>4.5</v>
      </c>
      <c r="E16" s="81" t="s">
        <v>114</v>
      </c>
      <c r="F16" s="25">
        <v>2454.2999999999997</v>
      </c>
      <c r="G16" s="82">
        <v>11044.349999999999</v>
      </c>
      <c r="H16" s="88"/>
    </row>
    <row r="17" spans="1:8" ht="22.5" customHeight="1">
      <c r="A17" s="84"/>
      <c r="B17" s="85"/>
      <c r="C17" s="80" t="s">
        <v>115</v>
      </c>
      <c r="D17" s="24">
        <v>1</v>
      </c>
      <c r="E17" s="81" t="s">
        <v>116</v>
      </c>
      <c r="F17" s="25">
        <v>3280.5</v>
      </c>
      <c r="G17" s="82">
        <v>3280.5</v>
      </c>
      <c r="H17" s="88"/>
    </row>
    <row r="18" spans="1:8" ht="22.5" customHeight="1">
      <c r="A18" s="84"/>
      <c r="B18" s="85"/>
      <c r="C18" s="80" t="s">
        <v>117</v>
      </c>
      <c r="D18" s="24">
        <v>1</v>
      </c>
      <c r="E18" s="81" t="s">
        <v>116</v>
      </c>
      <c r="F18" s="25">
        <v>2430</v>
      </c>
      <c r="G18" s="82">
        <v>2430</v>
      </c>
      <c r="H18" s="88"/>
    </row>
    <row r="19" spans="1:8" ht="22.5" customHeight="1">
      <c r="A19" s="84"/>
      <c r="B19" s="85"/>
      <c r="C19" s="80" t="s">
        <v>118</v>
      </c>
      <c r="D19" s="24">
        <v>2</v>
      </c>
      <c r="E19" s="81" t="s">
        <v>116</v>
      </c>
      <c r="F19" s="25">
        <v>2442.15</v>
      </c>
      <c r="G19" s="82">
        <v>4884.3</v>
      </c>
      <c r="H19" s="88"/>
    </row>
    <row r="20" spans="1:8" ht="22.5" customHeight="1">
      <c r="A20" s="84"/>
      <c r="B20" s="85"/>
      <c r="C20" s="89" t="s">
        <v>119</v>
      </c>
      <c r="D20" s="24">
        <v>2</v>
      </c>
      <c r="E20" s="81" t="s">
        <v>116</v>
      </c>
      <c r="F20" s="25">
        <v>3280.5</v>
      </c>
      <c r="G20" s="82">
        <v>6561</v>
      </c>
      <c r="H20" s="90"/>
    </row>
    <row r="21" spans="1:8" ht="22.5" customHeight="1">
      <c r="A21" s="91" t="s">
        <v>120</v>
      </c>
      <c r="B21" s="91"/>
      <c r="C21" s="89" t="s">
        <v>121</v>
      </c>
      <c r="D21" s="24">
        <v>12</v>
      </c>
      <c r="E21" s="81" t="s">
        <v>116</v>
      </c>
      <c r="F21" s="25">
        <v>243</v>
      </c>
      <c r="G21" s="82">
        <v>2916</v>
      </c>
      <c r="H21" s="92" t="s">
        <v>122</v>
      </c>
    </row>
    <row r="22" spans="1:8" ht="22.5" customHeight="1">
      <c r="A22" s="91"/>
      <c r="B22" s="91"/>
      <c r="C22" s="89" t="s">
        <v>123</v>
      </c>
      <c r="D22" s="24">
        <v>18</v>
      </c>
      <c r="E22" s="81" t="s">
        <v>116</v>
      </c>
      <c r="F22" s="25">
        <v>145.79999999999998</v>
      </c>
      <c r="G22" s="82">
        <v>2624.3999999999996</v>
      </c>
      <c r="H22" s="93"/>
    </row>
    <row r="23" spans="1:8" ht="22.5" customHeight="1">
      <c r="A23" s="91"/>
      <c r="B23" s="91"/>
      <c r="C23" s="89" t="s">
        <v>124</v>
      </c>
      <c r="D23" s="24">
        <v>30</v>
      </c>
      <c r="E23" s="81" t="s">
        <v>116</v>
      </c>
      <c r="F23" s="25">
        <v>194.4</v>
      </c>
      <c r="G23" s="82">
        <v>5832</v>
      </c>
      <c r="H23" s="93"/>
    </row>
    <row r="24" spans="1:8" ht="22.5" customHeight="1">
      <c r="A24" s="91"/>
      <c r="B24" s="91"/>
      <c r="C24" s="94" t="s">
        <v>125</v>
      </c>
      <c r="D24" s="24">
        <v>4</v>
      </c>
      <c r="E24" s="81" t="s">
        <v>116</v>
      </c>
      <c r="F24" s="25">
        <v>121.5</v>
      </c>
      <c r="G24" s="82">
        <v>486</v>
      </c>
      <c r="H24" s="95"/>
    </row>
    <row r="25" spans="1:8" ht="22.5" customHeight="1">
      <c r="A25" s="91"/>
      <c r="B25" s="91"/>
      <c r="C25" s="94" t="s">
        <v>126</v>
      </c>
      <c r="D25" s="24">
        <v>79</v>
      </c>
      <c r="E25" s="81" t="s">
        <v>114</v>
      </c>
      <c r="F25" s="25">
        <v>48.6</v>
      </c>
      <c r="G25" s="82">
        <v>3839.4</v>
      </c>
      <c r="H25" s="96"/>
    </row>
    <row r="26" spans="1:8" ht="27" customHeight="1">
      <c r="A26" s="97" t="s">
        <v>127</v>
      </c>
      <c r="B26" s="29"/>
      <c r="C26" s="29"/>
      <c r="D26" s="98" t="s">
        <v>128</v>
      </c>
      <c r="E26" s="99"/>
      <c r="F26" s="32" t="s">
        <v>129</v>
      </c>
      <c r="G26" s="100">
        <v>97199.99999999999</v>
      </c>
      <c r="H26" s="101"/>
    </row>
    <row r="27" spans="1:8" ht="91.5" customHeight="1">
      <c r="A27" s="102" t="s">
        <v>130</v>
      </c>
      <c r="B27" s="103"/>
      <c r="C27" s="103"/>
      <c r="D27" s="103"/>
      <c r="E27" s="103"/>
      <c r="F27" s="104"/>
      <c r="G27" s="104"/>
      <c r="H27" s="103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1" customWidth="1"/>
    <col min="7" max="7" width="12.375" style="1" customWidth="1"/>
  </cols>
  <sheetData>
    <row r="1" spans="1:235" ht="19.5" customHeight="1">
      <c r="A1" s="2" t="s">
        <v>131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7" ht="24" customHeight="1">
      <c r="A2" s="5" t="s">
        <v>132</v>
      </c>
      <c r="B2" s="5"/>
      <c r="C2" s="5"/>
      <c r="D2" s="5"/>
      <c r="E2" s="5"/>
      <c r="F2" s="6"/>
      <c r="G2" s="6"/>
    </row>
    <row r="3" spans="1:7" ht="15">
      <c r="A3" s="7" t="s">
        <v>87</v>
      </c>
      <c r="B3" s="7"/>
      <c r="C3" s="7"/>
      <c r="D3" s="7"/>
      <c r="E3" s="7"/>
      <c r="F3" s="8"/>
      <c r="G3" s="8"/>
    </row>
    <row r="4" spans="1:7" ht="27.75" customHeight="1">
      <c r="A4" s="9" t="s">
        <v>133</v>
      </c>
      <c r="B4" s="10"/>
      <c r="C4" s="10"/>
      <c r="D4" s="11" t="s">
        <v>89</v>
      </c>
      <c r="E4" s="12"/>
      <c r="F4" s="13" t="s">
        <v>90</v>
      </c>
      <c r="G4" s="14"/>
    </row>
    <row r="5" spans="1:7" ht="27.75" customHeight="1">
      <c r="A5" s="15"/>
      <c r="B5" s="16"/>
      <c r="C5" s="16"/>
      <c r="D5" s="17" t="s">
        <v>93</v>
      </c>
      <c r="E5" s="17" t="s">
        <v>92</v>
      </c>
      <c r="F5" s="18" t="s">
        <v>94</v>
      </c>
      <c r="G5" s="19" t="s">
        <v>95</v>
      </c>
    </row>
    <row r="6" spans="1:7" ht="30" customHeight="1">
      <c r="A6" s="20" t="s">
        <v>134</v>
      </c>
      <c r="B6" s="21"/>
      <c r="C6" s="22" t="s">
        <v>135</v>
      </c>
      <c r="D6" s="23" t="s">
        <v>136</v>
      </c>
      <c r="E6" s="24">
        <v>450</v>
      </c>
      <c r="F6" s="25">
        <v>2065.986</v>
      </c>
      <c r="G6" s="26">
        <v>929693.7</v>
      </c>
    </row>
    <row r="7" spans="1:7" ht="30" customHeight="1">
      <c r="A7" s="20"/>
      <c r="B7" s="21"/>
      <c r="C7" s="22" t="s">
        <v>137</v>
      </c>
      <c r="D7" s="23" t="s">
        <v>136</v>
      </c>
      <c r="E7" s="24">
        <v>690</v>
      </c>
      <c r="F7" s="25">
        <v>311.526</v>
      </c>
      <c r="G7" s="26">
        <v>214952.94</v>
      </c>
    </row>
    <row r="8" spans="1:7" ht="30" customHeight="1">
      <c r="A8" s="20"/>
      <c r="B8" s="21"/>
      <c r="C8" s="22" t="s">
        <v>138</v>
      </c>
      <c r="D8" s="23" t="s">
        <v>102</v>
      </c>
      <c r="E8" s="24">
        <v>5500</v>
      </c>
      <c r="F8" s="25">
        <v>134.865</v>
      </c>
      <c r="G8" s="26">
        <v>741757.5</v>
      </c>
    </row>
    <row r="9" spans="1:7" ht="30" customHeight="1">
      <c r="A9" s="20"/>
      <c r="B9" s="21"/>
      <c r="C9" s="22" t="s">
        <v>139</v>
      </c>
      <c r="D9" s="23" t="s">
        <v>102</v>
      </c>
      <c r="E9" s="24">
        <v>4500</v>
      </c>
      <c r="F9" s="25">
        <v>44.5662</v>
      </c>
      <c r="G9" s="26">
        <v>200547.90000000002</v>
      </c>
    </row>
    <row r="10" spans="1:7" ht="30" customHeight="1">
      <c r="A10" s="20"/>
      <c r="B10" s="21"/>
      <c r="C10" s="27" t="s">
        <v>140</v>
      </c>
      <c r="D10" s="23" t="s">
        <v>102</v>
      </c>
      <c r="E10" s="24">
        <v>10000</v>
      </c>
      <c r="F10" s="25">
        <v>37.48032</v>
      </c>
      <c r="G10" s="26">
        <v>374803.2</v>
      </c>
    </row>
    <row r="11" spans="1:235" ht="30" customHeight="1">
      <c r="A11" s="28" t="s">
        <v>127</v>
      </c>
      <c r="B11" s="29"/>
      <c r="C11" s="29"/>
      <c r="D11" s="30" t="s">
        <v>141</v>
      </c>
      <c r="E11" s="31"/>
      <c r="F11" s="32" t="s">
        <v>129</v>
      </c>
      <c r="G11" s="26">
        <v>2461755.24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7" ht="21" customHeight="1">
      <c r="A12" s="33" t="s">
        <v>142</v>
      </c>
      <c r="B12" s="34" t="s">
        <v>143</v>
      </c>
      <c r="C12" s="35"/>
      <c r="D12" s="35"/>
      <c r="E12" s="35"/>
      <c r="F12" s="36"/>
      <c r="G12" s="37"/>
    </row>
    <row r="13" spans="1:7" ht="21" customHeight="1">
      <c r="A13" s="38"/>
      <c r="B13" s="34" t="s">
        <v>144</v>
      </c>
      <c r="C13" s="35"/>
      <c r="D13" s="34"/>
      <c r="E13" s="34" t="s">
        <v>145</v>
      </c>
      <c r="F13" s="39"/>
      <c r="G13" s="37"/>
    </row>
    <row r="14" spans="1:7" ht="21" customHeight="1">
      <c r="A14" s="38"/>
      <c r="B14" s="40" t="s">
        <v>146</v>
      </c>
      <c r="C14" s="41"/>
      <c r="D14" s="34"/>
      <c r="E14" s="34" t="s">
        <v>147</v>
      </c>
      <c r="F14" s="39"/>
      <c r="G14" s="37"/>
    </row>
    <row r="15" spans="1:7" ht="21" customHeight="1">
      <c r="A15" s="38"/>
      <c r="B15" s="34" t="s">
        <v>148</v>
      </c>
      <c r="C15" s="35"/>
      <c r="D15" s="34"/>
      <c r="E15" s="34" t="s">
        <v>149</v>
      </c>
      <c r="F15" s="39"/>
      <c r="G15" s="37"/>
    </row>
    <row r="16" spans="1:13" ht="21" customHeight="1">
      <c r="A16" s="38"/>
      <c r="B16" s="42" t="s">
        <v>150</v>
      </c>
      <c r="C16" s="42"/>
      <c r="D16" s="34"/>
      <c r="E16" s="34" t="s">
        <v>151</v>
      </c>
      <c r="F16" s="39"/>
      <c r="G16" s="43"/>
      <c r="H16" s="44"/>
      <c r="I16" s="44"/>
      <c r="J16" s="44"/>
      <c r="K16" s="44"/>
      <c r="L16" s="44"/>
      <c r="M16" s="44"/>
    </row>
    <row r="17" spans="1:7" ht="21" customHeight="1">
      <c r="A17" s="38"/>
      <c r="B17" s="34" t="s">
        <v>152</v>
      </c>
      <c r="C17" s="35"/>
      <c r="D17" s="34"/>
      <c r="E17" s="34" t="s">
        <v>153</v>
      </c>
      <c r="F17" s="39"/>
      <c r="G17" s="37"/>
    </row>
    <row r="18" spans="1:13" ht="21" customHeight="1">
      <c r="A18" s="38"/>
      <c r="B18" s="34" t="s">
        <v>154</v>
      </c>
      <c r="C18" s="35"/>
      <c r="D18" s="35"/>
      <c r="E18" s="45"/>
      <c r="F18" s="36"/>
      <c r="G18" s="46"/>
      <c r="H18" s="44"/>
      <c r="I18" s="44"/>
      <c r="J18" s="44"/>
      <c r="K18" s="44"/>
      <c r="L18" s="44"/>
      <c r="M18" s="44"/>
    </row>
    <row r="19" spans="1:13" ht="21" customHeight="1">
      <c r="A19" s="38"/>
      <c r="B19" s="34" t="s">
        <v>155</v>
      </c>
      <c r="C19" s="35"/>
      <c r="D19" s="35"/>
      <c r="E19" s="47" t="s">
        <v>156</v>
      </c>
      <c r="F19" s="48"/>
      <c r="G19" s="46"/>
      <c r="H19" s="44"/>
      <c r="I19" s="44"/>
      <c r="J19" s="44"/>
      <c r="K19" s="44"/>
      <c r="L19" s="44"/>
      <c r="M19" s="44"/>
    </row>
    <row r="20" spans="1:7" ht="21" customHeight="1">
      <c r="A20" s="38"/>
      <c r="B20" s="34" t="s">
        <v>157</v>
      </c>
      <c r="C20" s="35"/>
      <c r="D20" s="35"/>
      <c r="E20" s="47" t="s">
        <v>158</v>
      </c>
      <c r="F20" s="48"/>
      <c r="G20" s="37"/>
    </row>
    <row r="21" spans="1:7" ht="21" customHeight="1">
      <c r="A21" s="38"/>
      <c r="B21" s="34" t="s">
        <v>159</v>
      </c>
      <c r="C21" s="35"/>
      <c r="D21" s="35"/>
      <c r="E21" s="34" t="s">
        <v>160</v>
      </c>
      <c r="F21" s="39"/>
      <c r="G21" s="37"/>
    </row>
    <row r="22" spans="1:7" ht="21" customHeight="1">
      <c r="A22" s="38"/>
      <c r="B22" s="34" t="s">
        <v>161</v>
      </c>
      <c r="C22" s="35"/>
      <c r="D22" s="35"/>
      <c r="E22" s="34" t="s">
        <v>162</v>
      </c>
      <c r="F22" s="39"/>
      <c r="G22" s="49"/>
    </row>
    <row r="23" spans="1:7" ht="21" customHeight="1">
      <c r="A23" s="38"/>
      <c r="B23" s="40" t="s">
        <v>163</v>
      </c>
      <c r="C23" s="50"/>
      <c r="D23" s="41"/>
      <c r="E23" s="47" t="s">
        <v>164</v>
      </c>
      <c r="F23" s="48"/>
      <c r="G23" s="37"/>
    </row>
    <row r="24" spans="1:7" ht="14.25">
      <c r="A24" s="38"/>
      <c r="B24" s="40" t="s">
        <v>165</v>
      </c>
      <c r="C24" s="50"/>
      <c r="D24" s="41"/>
      <c r="E24" s="34" t="s">
        <v>166</v>
      </c>
      <c r="F24" s="39"/>
      <c r="G24" s="51"/>
    </row>
    <row r="25" spans="1:7" ht="14.25">
      <c r="A25" s="38"/>
      <c r="B25" s="42" t="s">
        <v>167</v>
      </c>
      <c r="C25" s="42"/>
      <c r="D25" s="42"/>
      <c r="E25" s="34" t="s">
        <v>168</v>
      </c>
      <c r="F25" s="39"/>
      <c r="G25" s="51"/>
    </row>
    <row r="26" spans="1:7" ht="14.25">
      <c r="A26" s="38"/>
      <c r="B26" s="52" t="s">
        <v>169</v>
      </c>
      <c r="C26" s="52"/>
      <c r="D26" s="52"/>
      <c r="E26" s="52"/>
      <c r="F26" s="53"/>
      <c r="G26" s="54"/>
    </row>
    <row r="27" spans="1:7" ht="14.25">
      <c r="A27" s="55"/>
      <c r="B27" s="34" t="s">
        <v>170</v>
      </c>
      <c r="C27" s="56"/>
      <c r="D27" s="56"/>
      <c r="E27" s="56"/>
      <c r="F27" s="57"/>
      <c r="G27" s="51"/>
    </row>
    <row r="28" spans="1:7" ht="15">
      <c r="A28" s="58"/>
      <c r="B28" s="59" t="s">
        <v>171</v>
      </c>
      <c r="C28" s="60"/>
      <c r="D28" s="60"/>
      <c r="E28" s="60"/>
      <c r="F28" s="61"/>
      <c r="G28" s="62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B26:G2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2022-08-02T03:26:04Z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00BBA6528CB74F3EA90FDD8CA3D0857E</vt:lpwstr>
  </property>
</Properties>
</file>