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0755" firstSheet="1" activeTab="3"/>
  </bookViews>
  <sheets>
    <sheet name="附件一" sheetId="1" state="hidden" r:id="rId1"/>
    <sheet name="蓬江区、江海区（高新区）、新会区和鹤山市" sheetId="2" r:id="rId2"/>
    <sheet name="开平市、台山市、恩平市" sheetId="3" r:id="rId3"/>
    <sheet name="户内装修综合指标细目组成" sheetId="4" r:id="rId4"/>
    <sheet name="园林绿化工程综合指标细目组成" sheetId="5" r:id="rId5"/>
  </sheets>
  <definedNames/>
  <calcPr fullCalcOnLoad="1"/>
</workbook>
</file>

<file path=xl/sharedStrings.xml><?xml version="1.0" encoding="utf-8"?>
<sst xmlns="http://schemas.openxmlformats.org/spreadsheetml/2006/main" count="400" uniqueCount="175">
  <si>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</si>
  <si>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</si>
  <si>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</si>
  <si>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</si>
  <si>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</si>
  <si>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</si>
  <si>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</si>
  <si>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</si>
  <si>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</si>
  <si>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</si>
  <si>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</si>
  <si>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</si>
  <si>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</si>
  <si>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</si>
  <si>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</si>
  <si>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</si>
  <si>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</si>
  <si>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</si>
  <si>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</si>
  <si>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</si>
  <si>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</si>
  <si>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</si>
  <si>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</si>
  <si>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</si>
  <si>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</si>
  <si>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</si>
  <si>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</si>
  <si>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</si>
  <si>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</si>
  <si>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</si>
  <si>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</si>
  <si>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</si>
  <si>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</si>
  <si>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</si>
  <si>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</si>
  <si>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</si>
  <si>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</si>
  <si>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</si>
  <si>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</si>
  <si>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</si>
  <si>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</si>
  <si>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</si>
  <si>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</si>
  <si>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</si>
  <si>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</si>
  <si>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</si>
  <si>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</si>
  <si>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</si>
  <si>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</si>
  <si>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</si>
  <si>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</si>
  <si>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</si>
  <si>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</si>
  <si>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</si>
  <si>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</si>
  <si>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</si>
  <si>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</si>
  <si>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</si>
  <si>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</si>
  <si>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</si>
  <si>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</si>
  <si>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</si>
  <si>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</si>
  <si>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</si>
  <si>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</si>
  <si>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</si>
  <si>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蓬江区、江海区（高新区）、新会区和鹤山市2008-2019年土地增值税工程造价核定扣除标准</t>
  </si>
  <si>
    <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</si>
  <si>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含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4、住宅塔楼第1、2层等楼层为商铺、办公等用途的，参考“商业裙楼”造价指标；5、不含电梯；6、商业裙楼层高首层按6m，标准层4.5m计；7、住宅塔楼层高按3m计。</t>
  </si>
  <si>
    <t>住宅(塔)楼</t>
  </si>
  <si>
    <r>
      <t>1、按模块相应建筑面积计，下面有裙楼的，应扣除裙楼面积；
2、按毛坯交楼标准（含土建、安装</t>
    </r>
    <r>
      <rPr>
        <sz val="10"/>
        <rFont val="宋体"/>
        <family val="0"/>
      </rPr>
      <t>），含外立面</t>
    </r>
    <r>
      <rPr>
        <sz val="10"/>
        <color indexed="8"/>
        <rFont val="宋体"/>
        <family val="0"/>
      </rPr>
      <t>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</si>
  <si>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r>
      <t>1、按</t>
    </r>
    <r>
      <rPr>
        <sz val="10"/>
        <rFont val="宋体"/>
        <family val="0"/>
      </rPr>
      <t>套内建筑面积</t>
    </r>
    <r>
      <rPr>
        <sz val="10"/>
        <color indexed="8"/>
        <rFont val="宋体"/>
        <family val="0"/>
      </rPr>
      <t>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洗手间吊地柜（含洗手台盆、水龙头）、淋浴间，坐便器等。3、安装 配电箱和弱电箱及其全屋布线、开关插座、灯具，给水管安装等；4、造价指标细目详见《户内装修综合指标细目组成》。</t>
    </r>
  </si>
  <si>
    <t>1、除注明外按各模块占地面积计；2、室外泳池含设备，按设计储水体积计；3、高低压配电中的高压电缆按直埋方式考虑，电缆保护管为塑料保护管，并综合考虑路面或人行道的拆除及修复；高压电缆直径为3*300 mm²，按电缆累计总长度以m计算。</t>
  </si>
  <si>
    <t>附件2</t>
  </si>
  <si>
    <t>开平市、台山市、恩平市2008-2019年土地增值税工程造价核定扣除标准</t>
  </si>
  <si>
    <t>1、按地下室总建筑面积（含人防面积）计算；
2、含土方开挖、基坑支护，土建、给排水、照明、消防、弱电、防雷、通风，简单装修等。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</si>
  <si>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含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、防雷、给水入口和排水出口等；4、住宅塔楼第1、2层等楼层为商铺、办公等用途的，参考“商业裙楼”造价指标；5、不含电梯；6、商业裙楼层高首层按6m，标准层4.5m计；7、住宅塔楼层高按3m计。</t>
  </si>
  <si>
    <r>
      <t>1、按模块相应建筑面积计，下面有裙楼的，应扣除裙楼面积；
2、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</si>
  <si>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r>
      <t>1、按</t>
    </r>
    <r>
      <rPr>
        <sz val="10"/>
        <rFont val="宋体"/>
        <family val="0"/>
      </rPr>
      <t>套内建筑面积计</t>
    </r>
    <r>
      <rPr>
        <sz val="10"/>
        <color indexed="8"/>
        <rFont val="宋体"/>
        <family val="0"/>
      </rPr>
      <t>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洗手间吊地柜（含洗手台盆、水龙头）、淋浴间，坐便器等。3、安装 配电箱和弱电箱及其全屋布线、开关插座、灯具，给水管安装等；4、造价指标细目详见《户内装修综合指标细目组成》。</t>
    </r>
  </si>
  <si>
    <t>户内装修综合指标细目组成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</si>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</sst>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0"/>
      <color indexed="8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1"/>
      <color indexed="63"/>
      <name val="宋体"/>
      <family val="0"/>
    </font>
    <font>
      <b/>
      <sz val="16"/>
      <color indexed="63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63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20"/>
      <color indexed="63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6"/>
      <color theme="1"/>
      <name val="仿宋_GB2312"/>
      <family val="3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6" borderId="2" applyNumberFormat="0" applyFont="0" applyAlignment="0" applyProtection="0"/>
    <xf numFmtId="0" fontId="2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26" fillId="7" borderId="0" applyNumberFormat="0" applyBorder="0" applyAlignment="0" applyProtection="0"/>
    <xf numFmtId="0" fontId="28" fillId="0" borderId="4" applyNumberFormat="0" applyFill="0" applyAlignment="0" applyProtection="0"/>
    <xf numFmtId="0" fontId="26" fillId="3" borderId="0" applyNumberFormat="0" applyBorder="0" applyAlignment="0" applyProtection="0"/>
    <xf numFmtId="0" fontId="41" fillId="2" borderId="5" applyNumberFormat="0" applyAlignment="0" applyProtection="0"/>
    <xf numFmtId="0" fontId="43" fillId="2" borderId="1" applyNumberFormat="0" applyAlignment="0" applyProtection="0"/>
    <xf numFmtId="0" fontId="32" fillId="8" borderId="6" applyNumberFormat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35" fillId="0" borderId="7" applyNumberFormat="0" applyFill="0" applyAlignment="0" applyProtection="0"/>
    <xf numFmtId="0" fontId="17" fillId="0" borderId="8" applyNumberFormat="0" applyFill="0" applyAlignment="0" applyProtection="0"/>
    <xf numFmtId="0" fontId="31" fillId="9" borderId="0" applyNumberFormat="0" applyBorder="0" applyAlignment="0" applyProtection="0"/>
    <xf numFmtId="0" fontId="42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6" fillId="16" borderId="0" applyNumberFormat="0" applyBorder="0" applyAlignment="0" applyProtection="0"/>
    <xf numFmtId="0" fontId="27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176" fontId="4" fillId="0" borderId="20" xfId="22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18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176" fontId="49" fillId="19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textRotation="255" wrapText="1"/>
    </xf>
    <xf numFmtId="176" fontId="18" fillId="0" borderId="12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textRotation="255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textRotation="255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textRotation="255" wrapText="1"/>
    </xf>
    <xf numFmtId="0" fontId="18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textRotation="255" wrapText="1"/>
    </xf>
    <xf numFmtId="0" fontId="4" fillId="0" borderId="29" xfId="0" applyNumberFormat="1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textRotation="255" wrapText="1"/>
    </xf>
    <xf numFmtId="0" fontId="50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176" fontId="49" fillId="0" borderId="20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68" customWidth="1"/>
    <col min="2" max="2" width="5.75390625" style="69" customWidth="1"/>
    <col min="3" max="3" width="9.75390625" style="69" customWidth="1"/>
    <col min="4" max="4" width="18.75390625" style="69" customWidth="1"/>
    <col min="5" max="12" width="8.50390625" style="68" customWidth="1"/>
    <col min="13" max="13" width="86.625" style="68" customWidth="1"/>
    <col min="14" max="236" width="9.00390625" style="64" customWidth="1"/>
  </cols>
  <sheetData>
    <row r="1" spans="1:13" ht="34.5" customHeight="1">
      <c r="A1" s="71" t="s">
        <v>0</v>
      </c>
      <c r="B1" s="71"/>
      <c r="C1" s="96" t="s">
        <v>1</v>
      </c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65" customFormat="1" ht="18" customHeight="1">
      <c r="A2" s="74" t="s">
        <v>2</v>
      </c>
      <c r="B2" s="97" t="s">
        <v>3</v>
      </c>
      <c r="C2" s="74"/>
      <c r="D2" s="74"/>
      <c r="E2" s="98" t="s">
        <v>4</v>
      </c>
      <c r="F2" s="99"/>
      <c r="G2" s="99"/>
      <c r="H2" s="99"/>
      <c r="I2" s="99"/>
      <c r="J2" s="99"/>
      <c r="K2" s="99"/>
      <c r="L2" s="99"/>
      <c r="M2" s="98" t="s">
        <v>5</v>
      </c>
    </row>
    <row r="3" spans="1:13" s="65" customFormat="1" ht="21" customHeight="1">
      <c r="A3" s="74"/>
      <c r="B3" s="97"/>
      <c r="C3" s="99"/>
      <c r="D3" s="99"/>
      <c r="E3" s="98">
        <v>2008</v>
      </c>
      <c r="F3" s="99">
        <v>2009</v>
      </c>
      <c r="G3" s="99">
        <v>2010</v>
      </c>
      <c r="H3" s="99">
        <v>2011</v>
      </c>
      <c r="I3" s="99">
        <v>2012</v>
      </c>
      <c r="J3" s="99">
        <v>2013</v>
      </c>
      <c r="K3" s="99">
        <v>2014</v>
      </c>
      <c r="L3" s="99">
        <v>2015</v>
      </c>
      <c r="M3" s="123"/>
    </row>
    <row r="4" spans="1:13" s="66" customFormat="1" ht="18" customHeight="1">
      <c r="A4" s="77" t="s">
        <v>6</v>
      </c>
      <c r="B4" s="100" t="s">
        <v>7</v>
      </c>
      <c r="C4" s="78" t="s">
        <v>8</v>
      </c>
      <c r="D4" s="78"/>
      <c r="E4" s="101" t="e">
        <f aca="true" t="shared" si="0" ref="E4:E19">K4*0.888</f>
        <v>#REF!</v>
      </c>
      <c r="F4" s="101" t="e">
        <f aca="true" t="shared" si="1" ref="F4:F19">K4*0.895</f>
        <v>#REF!</v>
      </c>
      <c r="G4" s="101" t="e">
        <f aca="true" t="shared" si="2" ref="G4:G19">K4*0.942</f>
        <v>#REF!</v>
      </c>
      <c r="H4" s="101" t="e">
        <f aca="true" t="shared" si="3" ref="H4:H19">K4*0.977</f>
        <v>#REF!</v>
      </c>
      <c r="I4" s="101" t="e">
        <f aca="true" t="shared" si="4" ref="I4:I19">K4*0.96</f>
        <v>#REF!</v>
      </c>
      <c r="J4" s="101" t="e">
        <f>K4*0.993</f>
        <v>#REF!</v>
      </c>
      <c r="K4" s="101" t="e">
        <f>#REF!*0.95</f>
        <v>#REF!</v>
      </c>
      <c r="L4" s="101" t="e">
        <f aca="true" t="shared" si="5" ref="L4:L19">K4*0.981</f>
        <v>#REF!</v>
      </c>
      <c r="M4" s="124" t="s">
        <v>9</v>
      </c>
    </row>
    <row r="5" spans="1:13" s="66" customFormat="1" ht="18" customHeight="1">
      <c r="A5" s="77"/>
      <c r="B5" s="100"/>
      <c r="C5" s="78" t="s">
        <v>10</v>
      </c>
      <c r="D5" s="78" t="s">
        <v>11</v>
      </c>
      <c r="E5" s="101" t="e">
        <f t="shared" si="0"/>
        <v>#REF!</v>
      </c>
      <c r="F5" s="101" t="e">
        <f t="shared" si="1"/>
        <v>#REF!</v>
      </c>
      <c r="G5" s="101" t="e">
        <f t="shared" si="2"/>
        <v>#REF!</v>
      </c>
      <c r="H5" s="101" t="e">
        <f t="shared" si="3"/>
        <v>#REF!</v>
      </c>
      <c r="I5" s="101" t="e">
        <f t="shared" si="4"/>
        <v>#REF!</v>
      </c>
      <c r="J5" s="101" t="e">
        <f aca="true" t="shared" si="6" ref="J5:J19">K5*0.993</f>
        <v>#REF!</v>
      </c>
      <c r="K5" s="101" t="e">
        <f>#REF!*0.95</f>
        <v>#REF!</v>
      </c>
      <c r="L5" s="101" t="e">
        <f t="shared" si="5"/>
        <v>#REF!</v>
      </c>
      <c r="M5" s="125"/>
    </row>
    <row r="6" spans="1:13" s="66" customFormat="1" ht="18" customHeight="1">
      <c r="A6" s="77"/>
      <c r="B6" s="100"/>
      <c r="C6" s="78"/>
      <c r="D6" s="78" t="s">
        <v>12</v>
      </c>
      <c r="E6" s="101" t="e">
        <f t="shared" si="0"/>
        <v>#REF!</v>
      </c>
      <c r="F6" s="101" t="e">
        <f t="shared" si="1"/>
        <v>#REF!</v>
      </c>
      <c r="G6" s="101" t="e">
        <f t="shared" si="2"/>
        <v>#REF!</v>
      </c>
      <c r="H6" s="101" t="e">
        <f t="shared" si="3"/>
        <v>#REF!</v>
      </c>
      <c r="I6" s="101" t="e">
        <f t="shared" si="4"/>
        <v>#REF!</v>
      </c>
      <c r="J6" s="101" t="e">
        <f t="shared" si="6"/>
        <v>#REF!</v>
      </c>
      <c r="K6" s="101" t="e">
        <f>#REF!*0.95</f>
        <v>#REF!</v>
      </c>
      <c r="L6" s="101" t="e">
        <f t="shared" si="5"/>
        <v>#REF!</v>
      </c>
      <c r="M6" s="125"/>
    </row>
    <row r="7" spans="1:13" s="66" customFormat="1" ht="18" customHeight="1">
      <c r="A7" s="77"/>
      <c r="B7" s="100"/>
      <c r="C7" s="78"/>
      <c r="D7" s="78" t="s">
        <v>13</v>
      </c>
      <c r="E7" s="101" t="e">
        <f t="shared" si="0"/>
        <v>#REF!</v>
      </c>
      <c r="F7" s="101" t="e">
        <f t="shared" si="1"/>
        <v>#REF!</v>
      </c>
      <c r="G7" s="101" t="e">
        <f t="shared" si="2"/>
        <v>#REF!</v>
      </c>
      <c r="H7" s="101" t="e">
        <f t="shared" si="3"/>
        <v>#REF!</v>
      </c>
      <c r="I7" s="101" t="e">
        <f t="shared" si="4"/>
        <v>#REF!</v>
      </c>
      <c r="J7" s="101" t="e">
        <f t="shared" si="6"/>
        <v>#REF!</v>
      </c>
      <c r="K7" s="101" t="e">
        <f>#REF!*0.95</f>
        <v>#REF!</v>
      </c>
      <c r="L7" s="101" t="e">
        <f t="shared" si="5"/>
        <v>#REF!</v>
      </c>
      <c r="M7" s="125"/>
    </row>
    <row r="8" spans="1:13" s="66" customFormat="1" ht="18" customHeight="1">
      <c r="A8" s="77"/>
      <c r="B8" s="102" t="s">
        <v>14</v>
      </c>
      <c r="C8" s="103" t="s">
        <v>15</v>
      </c>
      <c r="D8" s="103"/>
      <c r="E8" s="101" t="e">
        <f t="shared" si="0"/>
        <v>#REF!</v>
      </c>
      <c r="F8" s="101" t="e">
        <f t="shared" si="1"/>
        <v>#REF!</v>
      </c>
      <c r="G8" s="101" t="e">
        <f t="shared" si="2"/>
        <v>#REF!</v>
      </c>
      <c r="H8" s="101" t="e">
        <f t="shared" si="3"/>
        <v>#REF!</v>
      </c>
      <c r="I8" s="101" t="e">
        <f t="shared" si="4"/>
        <v>#REF!</v>
      </c>
      <c r="J8" s="101" t="e">
        <f t="shared" si="6"/>
        <v>#REF!</v>
      </c>
      <c r="K8" s="101" t="e">
        <f>#REF!*0.95</f>
        <v>#REF!</v>
      </c>
      <c r="L8" s="101" t="e">
        <f t="shared" si="5"/>
        <v>#REF!</v>
      </c>
      <c r="M8" s="126" t="s">
        <v>16</v>
      </c>
    </row>
    <row r="9" spans="1:13" s="66" customFormat="1" ht="18" customHeight="1">
      <c r="A9" s="77"/>
      <c r="B9" s="102"/>
      <c r="C9" s="78" t="s">
        <v>17</v>
      </c>
      <c r="D9" s="78"/>
      <c r="E9" s="101" t="e">
        <f t="shared" si="0"/>
        <v>#REF!</v>
      </c>
      <c r="F9" s="101" t="e">
        <f t="shared" si="1"/>
        <v>#REF!</v>
      </c>
      <c r="G9" s="101" t="e">
        <f t="shared" si="2"/>
        <v>#REF!</v>
      </c>
      <c r="H9" s="101" t="e">
        <f t="shared" si="3"/>
        <v>#REF!</v>
      </c>
      <c r="I9" s="101" t="e">
        <f t="shared" si="4"/>
        <v>#REF!</v>
      </c>
      <c r="J9" s="101" t="e">
        <f t="shared" si="6"/>
        <v>#REF!</v>
      </c>
      <c r="K9" s="101" t="e">
        <f>#REF!*0.95</f>
        <v>#REF!</v>
      </c>
      <c r="L9" s="101" t="e">
        <f t="shared" si="5"/>
        <v>#REF!</v>
      </c>
      <c r="M9" s="127"/>
    </row>
    <row r="10" spans="1:13" s="66" customFormat="1" ht="18" customHeight="1">
      <c r="A10" s="77"/>
      <c r="B10" s="102"/>
      <c r="C10" s="104" t="s">
        <v>18</v>
      </c>
      <c r="D10" s="104"/>
      <c r="E10" s="101" t="e">
        <f t="shared" si="0"/>
        <v>#REF!</v>
      </c>
      <c r="F10" s="101" t="e">
        <f t="shared" si="1"/>
        <v>#REF!</v>
      </c>
      <c r="G10" s="101" t="e">
        <f t="shared" si="2"/>
        <v>#REF!</v>
      </c>
      <c r="H10" s="101" t="e">
        <f t="shared" si="3"/>
        <v>#REF!</v>
      </c>
      <c r="I10" s="101" t="e">
        <f t="shared" si="4"/>
        <v>#REF!</v>
      </c>
      <c r="J10" s="101" t="e">
        <f t="shared" si="6"/>
        <v>#REF!</v>
      </c>
      <c r="K10" s="101" t="e">
        <f>#REF!*0.95</f>
        <v>#REF!</v>
      </c>
      <c r="L10" s="101" t="e">
        <f t="shared" si="5"/>
        <v>#REF!</v>
      </c>
      <c r="M10" s="127"/>
    </row>
    <row r="11" spans="1:13" s="66" customFormat="1" ht="18" customHeight="1">
      <c r="A11" s="77"/>
      <c r="B11" s="100"/>
      <c r="C11" s="78" t="s">
        <v>19</v>
      </c>
      <c r="D11" s="78"/>
      <c r="E11" s="101" t="e">
        <f t="shared" si="0"/>
        <v>#REF!</v>
      </c>
      <c r="F11" s="101" t="e">
        <f t="shared" si="1"/>
        <v>#REF!</v>
      </c>
      <c r="G11" s="101" t="e">
        <f t="shared" si="2"/>
        <v>#REF!</v>
      </c>
      <c r="H11" s="101" t="e">
        <f t="shared" si="3"/>
        <v>#REF!</v>
      </c>
      <c r="I11" s="101" t="e">
        <f t="shared" si="4"/>
        <v>#REF!</v>
      </c>
      <c r="J11" s="101" t="e">
        <f t="shared" si="6"/>
        <v>#REF!</v>
      </c>
      <c r="K11" s="101" t="e">
        <f>#REF!*0.95</f>
        <v>#REF!</v>
      </c>
      <c r="L11" s="101" t="e">
        <f t="shared" si="5"/>
        <v>#REF!</v>
      </c>
      <c r="M11" s="128" t="s">
        <v>20</v>
      </c>
    </row>
    <row r="12" spans="1:13" s="66" customFormat="1" ht="18" customHeight="1">
      <c r="A12" s="77"/>
      <c r="B12" s="105" t="s">
        <v>21</v>
      </c>
      <c r="C12" s="103" t="s">
        <v>22</v>
      </c>
      <c r="D12" s="103" t="s">
        <v>23</v>
      </c>
      <c r="E12" s="101" t="e">
        <f t="shared" si="0"/>
        <v>#REF!</v>
      </c>
      <c r="F12" s="101" t="e">
        <f t="shared" si="1"/>
        <v>#REF!</v>
      </c>
      <c r="G12" s="101" t="e">
        <f t="shared" si="2"/>
        <v>#REF!</v>
      </c>
      <c r="H12" s="101" t="e">
        <f t="shared" si="3"/>
        <v>#REF!</v>
      </c>
      <c r="I12" s="101" t="e">
        <f t="shared" si="4"/>
        <v>#REF!</v>
      </c>
      <c r="J12" s="101" t="e">
        <f t="shared" si="6"/>
        <v>#REF!</v>
      </c>
      <c r="K12" s="101" t="e">
        <f>#REF!*0.95</f>
        <v>#REF!</v>
      </c>
      <c r="L12" s="101" t="e">
        <f t="shared" si="5"/>
        <v>#REF!</v>
      </c>
      <c r="M12" s="129" t="s">
        <v>24</v>
      </c>
    </row>
    <row r="13" spans="1:13" s="66" customFormat="1" ht="18" customHeight="1">
      <c r="A13" s="77"/>
      <c r="B13" s="105"/>
      <c r="C13" s="78"/>
      <c r="D13" s="78" t="s">
        <v>25</v>
      </c>
      <c r="E13" s="101" t="e">
        <f t="shared" si="0"/>
        <v>#REF!</v>
      </c>
      <c r="F13" s="101" t="e">
        <f t="shared" si="1"/>
        <v>#REF!</v>
      </c>
      <c r="G13" s="101" t="e">
        <f t="shared" si="2"/>
        <v>#REF!</v>
      </c>
      <c r="H13" s="101" t="e">
        <f t="shared" si="3"/>
        <v>#REF!</v>
      </c>
      <c r="I13" s="101" t="e">
        <f t="shared" si="4"/>
        <v>#REF!</v>
      </c>
      <c r="J13" s="101" t="e">
        <f t="shared" si="6"/>
        <v>#REF!</v>
      </c>
      <c r="K13" s="101" t="e">
        <f>#REF!*0.95</f>
        <v>#REF!</v>
      </c>
      <c r="L13" s="101" t="e">
        <f t="shared" si="5"/>
        <v>#REF!</v>
      </c>
      <c r="M13" s="130"/>
    </row>
    <row r="14" spans="1:13" s="66" customFormat="1" ht="18" customHeight="1">
      <c r="A14" s="77"/>
      <c r="B14" s="105"/>
      <c r="C14" s="78" t="s">
        <v>26</v>
      </c>
      <c r="D14" s="78"/>
      <c r="E14" s="101" t="e">
        <f t="shared" si="0"/>
        <v>#REF!</v>
      </c>
      <c r="F14" s="101" t="e">
        <f t="shared" si="1"/>
        <v>#REF!</v>
      </c>
      <c r="G14" s="101" t="e">
        <f t="shared" si="2"/>
        <v>#REF!</v>
      </c>
      <c r="H14" s="101" t="e">
        <f t="shared" si="3"/>
        <v>#REF!</v>
      </c>
      <c r="I14" s="101" t="e">
        <f t="shared" si="4"/>
        <v>#REF!</v>
      </c>
      <c r="J14" s="101" t="e">
        <f t="shared" si="6"/>
        <v>#REF!</v>
      </c>
      <c r="K14" s="101" t="e">
        <f>#REF!*0.95</f>
        <v>#REF!</v>
      </c>
      <c r="L14" s="101" t="e">
        <f t="shared" si="5"/>
        <v>#REF!</v>
      </c>
      <c r="M14" s="130"/>
    </row>
    <row r="15" spans="1:13" s="66" customFormat="1" ht="18" customHeight="1">
      <c r="A15" s="77"/>
      <c r="B15" s="105"/>
      <c r="C15" s="78" t="s">
        <v>27</v>
      </c>
      <c r="D15" s="78"/>
      <c r="E15" s="101" t="e">
        <f t="shared" si="0"/>
        <v>#REF!</v>
      </c>
      <c r="F15" s="101" t="e">
        <f t="shared" si="1"/>
        <v>#REF!</v>
      </c>
      <c r="G15" s="101" t="e">
        <f t="shared" si="2"/>
        <v>#REF!</v>
      </c>
      <c r="H15" s="101" t="e">
        <f t="shared" si="3"/>
        <v>#REF!</v>
      </c>
      <c r="I15" s="101" t="e">
        <f t="shared" si="4"/>
        <v>#REF!</v>
      </c>
      <c r="J15" s="101" t="e">
        <f t="shared" si="6"/>
        <v>#REF!</v>
      </c>
      <c r="K15" s="101" t="e">
        <f>#REF!*0.95</f>
        <v>#REF!</v>
      </c>
      <c r="L15" s="101" t="e">
        <f t="shared" si="5"/>
        <v>#REF!</v>
      </c>
      <c r="M15" s="130"/>
    </row>
    <row r="16" spans="1:13" s="66" customFormat="1" ht="18" customHeight="1">
      <c r="A16" s="77"/>
      <c r="B16" s="105"/>
      <c r="C16" s="78" t="s">
        <v>28</v>
      </c>
      <c r="D16" s="78" t="s">
        <v>29</v>
      </c>
      <c r="E16" s="101" t="e">
        <f t="shared" si="0"/>
        <v>#REF!</v>
      </c>
      <c r="F16" s="101" t="e">
        <f t="shared" si="1"/>
        <v>#REF!</v>
      </c>
      <c r="G16" s="101" t="e">
        <f t="shared" si="2"/>
        <v>#REF!</v>
      </c>
      <c r="H16" s="101" t="e">
        <f t="shared" si="3"/>
        <v>#REF!</v>
      </c>
      <c r="I16" s="101" t="e">
        <f t="shared" si="4"/>
        <v>#REF!</v>
      </c>
      <c r="J16" s="101" t="e">
        <f t="shared" si="6"/>
        <v>#REF!</v>
      </c>
      <c r="K16" s="101" t="e">
        <f>#REF!*0.95</f>
        <v>#REF!</v>
      </c>
      <c r="L16" s="101" t="e">
        <f t="shared" si="5"/>
        <v>#REF!</v>
      </c>
      <c r="M16" s="130"/>
    </row>
    <row r="17" spans="1:13" s="66" customFormat="1" ht="18" customHeight="1">
      <c r="A17" s="77"/>
      <c r="B17" s="105"/>
      <c r="C17" s="78"/>
      <c r="D17" s="78" t="s">
        <v>30</v>
      </c>
      <c r="E17" s="106" t="e">
        <f t="shared" si="0"/>
        <v>#REF!</v>
      </c>
      <c r="F17" s="106" t="e">
        <f t="shared" si="1"/>
        <v>#REF!</v>
      </c>
      <c r="G17" s="106" t="e">
        <f t="shared" si="2"/>
        <v>#REF!</v>
      </c>
      <c r="H17" s="106" t="e">
        <f t="shared" si="3"/>
        <v>#REF!</v>
      </c>
      <c r="I17" s="106" t="e">
        <f t="shared" si="4"/>
        <v>#REF!</v>
      </c>
      <c r="J17" s="106" t="e">
        <f t="shared" si="6"/>
        <v>#REF!</v>
      </c>
      <c r="K17" s="106" t="e">
        <f>#REF!*0.95</f>
        <v>#REF!</v>
      </c>
      <c r="L17" s="106" t="e">
        <f t="shared" si="5"/>
        <v>#REF!</v>
      </c>
      <c r="M17" s="130"/>
    </row>
    <row r="18" spans="1:13" s="66" customFormat="1" ht="18" customHeight="1">
      <c r="A18" s="77"/>
      <c r="B18" s="105"/>
      <c r="C18" s="78"/>
      <c r="D18" s="78" t="s">
        <v>31</v>
      </c>
      <c r="E18" s="106" t="e">
        <f t="shared" si="0"/>
        <v>#REF!</v>
      </c>
      <c r="F18" s="106" t="e">
        <f t="shared" si="1"/>
        <v>#REF!</v>
      </c>
      <c r="G18" s="106" t="e">
        <f t="shared" si="2"/>
        <v>#REF!</v>
      </c>
      <c r="H18" s="106" t="e">
        <f t="shared" si="3"/>
        <v>#REF!</v>
      </c>
      <c r="I18" s="106" t="e">
        <f t="shared" si="4"/>
        <v>#REF!</v>
      </c>
      <c r="J18" s="106" t="e">
        <f t="shared" si="6"/>
        <v>#REF!</v>
      </c>
      <c r="K18" s="106" t="e">
        <f>#REF!*0.95</f>
        <v>#REF!</v>
      </c>
      <c r="L18" s="106" t="e">
        <f t="shared" si="5"/>
        <v>#REF!</v>
      </c>
      <c r="M18" s="130"/>
    </row>
    <row r="19" spans="1:13" s="66" customFormat="1" ht="18" customHeight="1">
      <c r="A19" s="77"/>
      <c r="B19" s="105"/>
      <c r="C19" s="78"/>
      <c r="D19" s="78" t="s">
        <v>32</v>
      </c>
      <c r="E19" s="107" t="e">
        <f t="shared" si="0"/>
        <v>#REF!</v>
      </c>
      <c r="F19" s="107" t="e">
        <f t="shared" si="1"/>
        <v>#REF!</v>
      </c>
      <c r="G19" s="107" t="e">
        <f t="shared" si="2"/>
        <v>#REF!</v>
      </c>
      <c r="H19" s="107" t="e">
        <f t="shared" si="3"/>
        <v>#REF!</v>
      </c>
      <c r="I19" s="107" t="e">
        <f t="shared" si="4"/>
        <v>#REF!</v>
      </c>
      <c r="J19" s="107" t="e">
        <f t="shared" si="6"/>
        <v>#REF!</v>
      </c>
      <c r="K19" s="107" t="e">
        <f>#REF!*0.95</f>
        <v>#REF!</v>
      </c>
      <c r="L19" s="107" t="e">
        <f t="shared" si="5"/>
        <v>#REF!</v>
      </c>
      <c r="M19" s="130"/>
    </row>
    <row r="20" spans="1:13" s="66" customFormat="1" ht="18" customHeight="1">
      <c r="A20" s="77"/>
      <c r="B20" s="105"/>
      <c r="C20" s="78"/>
      <c r="D20" s="81" t="s">
        <v>33</v>
      </c>
      <c r="E20" s="106" t="e">
        <f aca="true" t="shared" si="7" ref="E20:E38">K20*0.888</f>
        <v>#REF!</v>
      </c>
      <c r="F20" s="106" t="e">
        <f aca="true" t="shared" si="8" ref="F20:F38">K20*0.895</f>
        <v>#REF!</v>
      </c>
      <c r="G20" s="106" t="e">
        <f aca="true" t="shared" si="9" ref="G20:G38">K20*0.942</f>
        <v>#REF!</v>
      </c>
      <c r="H20" s="106" t="e">
        <f aca="true" t="shared" si="10" ref="H20:H38">K20*0.977</f>
        <v>#REF!</v>
      </c>
      <c r="I20" s="106" t="e">
        <f aca="true" t="shared" si="11" ref="I20:I38">K20*0.96</f>
        <v>#REF!</v>
      </c>
      <c r="J20" s="106" t="e">
        <f aca="true" t="shared" si="12" ref="J20:J27">K20*0.993</f>
        <v>#REF!</v>
      </c>
      <c r="K20" s="106" t="e">
        <f>#REF!*0.95</f>
        <v>#REF!</v>
      </c>
      <c r="L20" s="106" t="e">
        <f aca="true" t="shared" si="13" ref="L20:L38">K20*0.981</f>
        <v>#REF!</v>
      </c>
      <c r="M20" s="130"/>
    </row>
    <row r="21" spans="1:13" s="66" customFormat="1" ht="18" customHeight="1">
      <c r="A21" s="77"/>
      <c r="B21" s="105"/>
      <c r="C21" s="78"/>
      <c r="D21" s="81" t="s">
        <v>34</v>
      </c>
      <c r="E21" s="101" t="e">
        <f t="shared" si="7"/>
        <v>#REF!</v>
      </c>
      <c r="F21" s="101" t="e">
        <f t="shared" si="8"/>
        <v>#REF!</v>
      </c>
      <c r="G21" s="101" t="e">
        <f t="shared" si="9"/>
        <v>#REF!</v>
      </c>
      <c r="H21" s="101" t="e">
        <f t="shared" si="10"/>
        <v>#REF!</v>
      </c>
      <c r="I21" s="101" t="e">
        <f t="shared" si="11"/>
        <v>#REF!</v>
      </c>
      <c r="J21" s="101" t="e">
        <f t="shared" si="12"/>
        <v>#REF!</v>
      </c>
      <c r="K21" s="101" t="e">
        <f>#REF!*0.95</f>
        <v>#REF!</v>
      </c>
      <c r="L21" s="101" t="e">
        <f t="shared" si="13"/>
        <v>#REF!</v>
      </c>
      <c r="M21" s="130"/>
    </row>
    <row r="22" spans="1:13" s="66" customFormat="1" ht="18" customHeight="1">
      <c r="A22" s="77"/>
      <c r="B22" s="105"/>
      <c r="C22" s="78" t="s">
        <v>35</v>
      </c>
      <c r="D22" s="78" t="s">
        <v>29</v>
      </c>
      <c r="E22" s="101" t="e">
        <f t="shared" si="7"/>
        <v>#REF!</v>
      </c>
      <c r="F22" s="101" t="e">
        <f t="shared" si="8"/>
        <v>#REF!</v>
      </c>
      <c r="G22" s="101" t="e">
        <f t="shared" si="9"/>
        <v>#REF!</v>
      </c>
      <c r="H22" s="101" t="e">
        <f t="shared" si="10"/>
        <v>#REF!</v>
      </c>
      <c r="I22" s="101" t="e">
        <f t="shared" si="11"/>
        <v>#REF!</v>
      </c>
      <c r="J22" s="101" t="e">
        <f t="shared" si="12"/>
        <v>#REF!</v>
      </c>
      <c r="K22" s="101" t="e">
        <f>#REF!*0.95</f>
        <v>#REF!</v>
      </c>
      <c r="L22" s="101" t="e">
        <f t="shared" si="13"/>
        <v>#REF!</v>
      </c>
      <c r="M22" s="124" t="s">
        <v>36</v>
      </c>
    </row>
    <row r="23" spans="1:13" s="66" customFormat="1" ht="18" customHeight="1">
      <c r="A23" s="77"/>
      <c r="B23" s="105"/>
      <c r="C23" s="78"/>
      <c r="D23" s="78" t="s">
        <v>37</v>
      </c>
      <c r="E23" s="106" t="e">
        <f t="shared" si="7"/>
        <v>#REF!</v>
      </c>
      <c r="F23" s="106" t="e">
        <f t="shared" si="8"/>
        <v>#REF!</v>
      </c>
      <c r="G23" s="106" t="e">
        <f t="shared" si="9"/>
        <v>#REF!</v>
      </c>
      <c r="H23" s="106" t="e">
        <f t="shared" si="10"/>
        <v>#REF!</v>
      </c>
      <c r="I23" s="106" t="e">
        <f t="shared" si="11"/>
        <v>#REF!</v>
      </c>
      <c r="J23" s="106" t="e">
        <f t="shared" si="12"/>
        <v>#REF!</v>
      </c>
      <c r="K23" s="106" t="e">
        <f>#REF!*0.95</f>
        <v>#REF!</v>
      </c>
      <c r="L23" s="106" t="e">
        <f t="shared" si="13"/>
        <v>#REF!</v>
      </c>
      <c r="M23" s="125"/>
    </row>
    <row r="24" spans="1:13" s="66" customFormat="1" ht="18" customHeight="1">
      <c r="A24" s="77"/>
      <c r="B24" s="105"/>
      <c r="C24" s="78"/>
      <c r="D24" s="78" t="s">
        <v>38</v>
      </c>
      <c r="E24" s="106" t="e">
        <f t="shared" si="7"/>
        <v>#REF!</v>
      </c>
      <c r="F24" s="106" t="e">
        <f t="shared" si="8"/>
        <v>#REF!</v>
      </c>
      <c r="G24" s="106" t="e">
        <f t="shared" si="9"/>
        <v>#REF!</v>
      </c>
      <c r="H24" s="106" t="e">
        <f t="shared" si="10"/>
        <v>#REF!</v>
      </c>
      <c r="I24" s="106" t="e">
        <f t="shared" si="11"/>
        <v>#REF!</v>
      </c>
      <c r="J24" s="106" t="e">
        <f t="shared" si="12"/>
        <v>#REF!</v>
      </c>
      <c r="K24" s="106" t="e">
        <f>#REF!*0.95</f>
        <v>#REF!</v>
      </c>
      <c r="L24" s="106" t="e">
        <f t="shared" si="13"/>
        <v>#REF!</v>
      </c>
      <c r="M24" s="125"/>
    </row>
    <row r="25" spans="1:13" s="66" customFormat="1" ht="18" customHeight="1">
      <c r="A25" s="77"/>
      <c r="B25" s="105"/>
      <c r="C25" s="78"/>
      <c r="D25" s="108" t="s">
        <v>39</v>
      </c>
      <c r="E25" s="106" t="e">
        <f t="shared" si="7"/>
        <v>#REF!</v>
      </c>
      <c r="F25" s="106" t="e">
        <f t="shared" si="8"/>
        <v>#REF!</v>
      </c>
      <c r="G25" s="106" t="e">
        <f t="shared" si="9"/>
        <v>#REF!</v>
      </c>
      <c r="H25" s="106" t="e">
        <f t="shared" si="10"/>
        <v>#REF!</v>
      </c>
      <c r="I25" s="106" t="e">
        <f t="shared" si="11"/>
        <v>#REF!</v>
      </c>
      <c r="J25" s="106" t="e">
        <f t="shared" si="12"/>
        <v>#REF!</v>
      </c>
      <c r="K25" s="106" t="e">
        <f>#REF!*0.95</f>
        <v>#REF!</v>
      </c>
      <c r="L25" s="106" t="e">
        <f t="shared" si="13"/>
        <v>#REF!</v>
      </c>
      <c r="M25" s="125"/>
    </row>
    <row r="26" spans="1:13" s="66" customFormat="1" ht="18" customHeight="1">
      <c r="A26" s="77"/>
      <c r="B26" s="105"/>
      <c r="C26" s="78"/>
      <c r="D26" s="81" t="s">
        <v>34</v>
      </c>
      <c r="E26" s="101" t="e">
        <f t="shared" si="7"/>
        <v>#REF!</v>
      </c>
      <c r="F26" s="101" t="e">
        <f t="shared" si="8"/>
        <v>#REF!</v>
      </c>
      <c r="G26" s="101" t="e">
        <f t="shared" si="9"/>
        <v>#REF!</v>
      </c>
      <c r="H26" s="101" t="e">
        <f t="shared" si="10"/>
        <v>#REF!</v>
      </c>
      <c r="I26" s="101" t="e">
        <f t="shared" si="11"/>
        <v>#REF!</v>
      </c>
      <c r="J26" s="101" t="e">
        <f t="shared" si="12"/>
        <v>#REF!</v>
      </c>
      <c r="K26" s="101" t="e">
        <f>#REF!*0.95</f>
        <v>#REF!</v>
      </c>
      <c r="L26" s="101" t="e">
        <f t="shared" si="13"/>
        <v>#REF!</v>
      </c>
      <c r="M26" s="125"/>
    </row>
    <row r="27" spans="1:13" s="66" customFormat="1" ht="63.75" customHeight="1">
      <c r="A27" s="77"/>
      <c r="B27" s="102" t="s">
        <v>40</v>
      </c>
      <c r="C27" s="109" t="s">
        <v>41</v>
      </c>
      <c r="D27" s="110"/>
      <c r="E27" s="101">
        <f t="shared" si="7"/>
        <v>710.4</v>
      </c>
      <c r="F27" s="101">
        <f t="shared" si="8"/>
        <v>716</v>
      </c>
      <c r="G27" s="101">
        <f t="shared" si="9"/>
        <v>753.5999999999999</v>
      </c>
      <c r="H27" s="101">
        <f t="shared" si="10"/>
        <v>781.6</v>
      </c>
      <c r="I27" s="101">
        <f t="shared" si="11"/>
        <v>768</v>
      </c>
      <c r="J27" s="101">
        <f t="shared" si="12"/>
        <v>794.4</v>
      </c>
      <c r="K27" s="131">
        <v>800</v>
      </c>
      <c r="L27" s="101">
        <f t="shared" si="13"/>
        <v>784.8</v>
      </c>
      <c r="M27" s="93" t="s">
        <v>42</v>
      </c>
    </row>
    <row r="28" spans="1:13" s="66" customFormat="1" ht="18" customHeight="1">
      <c r="A28" s="77"/>
      <c r="B28" s="102"/>
      <c r="C28" s="104" t="s">
        <v>43</v>
      </c>
      <c r="D28" s="111" t="s">
        <v>44</v>
      </c>
      <c r="E28" s="101" t="e">
        <f t="shared" si="7"/>
        <v>#REF!</v>
      </c>
      <c r="F28" s="101" t="e">
        <f t="shared" si="8"/>
        <v>#REF!</v>
      </c>
      <c r="G28" s="101" t="e">
        <f t="shared" si="9"/>
        <v>#REF!</v>
      </c>
      <c r="H28" s="101" t="e">
        <f t="shared" si="10"/>
        <v>#REF!</v>
      </c>
      <c r="I28" s="101" t="e">
        <f t="shared" si="11"/>
        <v>#REF!</v>
      </c>
      <c r="J28" s="101" t="e">
        <f aca="true" t="shared" si="14" ref="J28:J38">K28*0.993</f>
        <v>#REF!</v>
      </c>
      <c r="K28" s="101" t="e">
        <f>#REF!*0.95</f>
        <v>#REF!</v>
      </c>
      <c r="L28" s="101" t="e">
        <f t="shared" si="13"/>
        <v>#REF!</v>
      </c>
      <c r="M28" s="125" t="s">
        <v>45</v>
      </c>
    </row>
    <row r="29" spans="1:13" s="66" customFormat="1" ht="18" customHeight="1">
      <c r="A29" s="77"/>
      <c r="B29" s="112"/>
      <c r="C29" s="113"/>
      <c r="D29" s="104" t="s">
        <v>46</v>
      </c>
      <c r="E29" s="101" t="e">
        <f t="shared" si="7"/>
        <v>#REF!</v>
      </c>
      <c r="F29" s="101" t="e">
        <f t="shared" si="8"/>
        <v>#REF!</v>
      </c>
      <c r="G29" s="101" t="e">
        <f t="shared" si="9"/>
        <v>#REF!</v>
      </c>
      <c r="H29" s="101" t="e">
        <f t="shared" si="10"/>
        <v>#REF!</v>
      </c>
      <c r="I29" s="101" t="e">
        <f t="shared" si="11"/>
        <v>#REF!</v>
      </c>
      <c r="J29" s="101" t="e">
        <f t="shared" si="14"/>
        <v>#REF!</v>
      </c>
      <c r="K29" s="101" t="e">
        <f>#REF!*0.95</f>
        <v>#REF!</v>
      </c>
      <c r="L29" s="101" t="e">
        <f t="shared" si="13"/>
        <v>#REF!</v>
      </c>
      <c r="M29" s="132"/>
    </row>
    <row r="30" spans="1:13" s="66" customFormat="1" ht="21.75" customHeight="1">
      <c r="A30" s="114"/>
      <c r="B30" s="83" t="s">
        <v>47</v>
      </c>
      <c r="C30" s="83"/>
      <c r="D30" s="83"/>
      <c r="E30" s="101" t="e">
        <f t="shared" si="7"/>
        <v>#REF!</v>
      </c>
      <c r="F30" s="101" t="e">
        <f t="shared" si="8"/>
        <v>#REF!</v>
      </c>
      <c r="G30" s="101" t="e">
        <f t="shared" si="9"/>
        <v>#REF!</v>
      </c>
      <c r="H30" s="101" t="e">
        <f t="shared" si="10"/>
        <v>#REF!</v>
      </c>
      <c r="I30" s="101" t="e">
        <f t="shared" si="11"/>
        <v>#REF!</v>
      </c>
      <c r="J30" s="101" t="e">
        <f t="shared" si="14"/>
        <v>#REF!</v>
      </c>
      <c r="K30" s="101" t="e">
        <f>#REF!*0.95</f>
        <v>#REF!</v>
      </c>
      <c r="L30" s="101" t="e">
        <f t="shared" si="13"/>
        <v>#REF!</v>
      </c>
      <c r="M30" s="125" t="s">
        <v>48</v>
      </c>
    </row>
    <row r="31" spans="1:13" s="66" customFormat="1" ht="18.75" customHeight="1">
      <c r="A31" s="77" t="s">
        <v>49</v>
      </c>
      <c r="B31" s="115" t="s">
        <v>50</v>
      </c>
      <c r="C31" s="116" t="s">
        <v>51</v>
      </c>
      <c r="D31" s="117" t="s">
        <v>52</v>
      </c>
      <c r="E31" s="101" t="e">
        <f t="shared" si="7"/>
        <v>#REF!</v>
      </c>
      <c r="F31" s="101" t="e">
        <f t="shared" si="8"/>
        <v>#REF!</v>
      </c>
      <c r="G31" s="101" t="e">
        <f t="shared" si="9"/>
        <v>#REF!</v>
      </c>
      <c r="H31" s="101" t="e">
        <f t="shared" si="10"/>
        <v>#REF!</v>
      </c>
      <c r="I31" s="101" t="e">
        <f t="shared" si="11"/>
        <v>#REF!</v>
      </c>
      <c r="J31" s="101" t="e">
        <f t="shared" si="14"/>
        <v>#REF!</v>
      </c>
      <c r="K31" s="101" t="e">
        <f>#REF!*0.95</f>
        <v>#REF!</v>
      </c>
      <c r="L31" s="101" t="e">
        <f t="shared" si="13"/>
        <v>#REF!</v>
      </c>
      <c r="M31" s="129" t="s">
        <v>53</v>
      </c>
    </row>
    <row r="32" spans="1:13" s="66" customFormat="1" ht="18.75" customHeight="1">
      <c r="A32" s="77"/>
      <c r="B32" s="115"/>
      <c r="C32" s="117"/>
      <c r="D32" s="117" t="s">
        <v>54</v>
      </c>
      <c r="E32" s="101" t="e">
        <f t="shared" si="7"/>
        <v>#REF!</v>
      </c>
      <c r="F32" s="101" t="e">
        <f t="shared" si="8"/>
        <v>#REF!</v>
      </c>
      <c r="G32" s="101" t="e">
        <f t="shared" si="9"/>
        <v>#REF!</v>
      </c>
      <c r="H32" s="101" t="e">
        <f t="shared" si="10"/>
        <v>#REF!</v>
      </c>
      <c r="I32" s="101" t="e">
        <f t="shared" si="11"/>
        <v>#REF!</v>
      </c>
      <c r="J32" s="101" t="e">
        <f t="shared" si="14"/>
        <v>#REF!</v>
      </c>
      <c r="K32" s="101" t="e">
        <f>#REF!*0.95</f>
        <v>#REF!</v>
      </c>
      <c r="L32" s="101" t="e">
        <f t="shared" si="13"/>
        <v>#REF!</v>
      </c>
      <c r="M32" s="130"/>
    </row>
    <row r="33" spans="1:13" s="66" customFormat="1" ht="18.75" customHeight="1">
      <c r="A33" s="77"/>
      <c r="B33" s="100"/>
      <c r="C33" s="92" t="s">
        <v>55</v>
      </c>
      <c r="D33" s="92"/>
      <c r="E33" s="101" t="e">
        <f t="shared" si="7"/>
        <v>#REF!</v>
      </c>
      <c r="F33" s="101" t="e">
        <f t="shared" si="8"/>
        <v>#REF!</v>
      </c>
      <c r="G33" s="101" t="e">
        <f t="shared" si="9"/>
        <v>#REF!</v>
      </c>
      <c r="H33" s="101" t="e">
        <f t="shared" si="10"/>
        <v>#REF!</v>
      </c>
      <c r="I33" s="101" t="e">
        <f t="shared" si="11"/>
        <v>#REF!</v>
      </c>
      <c r="J33" s="101" t="e">
        <f t="shared" si="14"/>
        <v>#REF!</v>
      </c>
      <c r="K33" s="101" t="e">
        <f>#REF!*0.95</f>
        <v>#REF!</v>
      </c>
      <c r="L33" s="101" t="e">
        <f t="shared" si="13"/>
        <v>#REF!</v>
      </c>
      <c r="M33" s="130"/>
    </row>
    <row r="34" spans="1:13" s="66" customFormat="1" ht="18.75" customHeight="1">
      <c r="A34" s="77"/>
      <c r="B34" s="100"/>
      <c r="C34" s="81" t="s">
        <v>56</v>
      </c>
      <c r="D34" s="81"/>
      <c r="E34" s="101" t="e">
        <f t="shared" si="7"/>
        <v>#REF!</v>
      </c>
      <c r="F34" s="101" t="e">
        <f t="shared" si="8"/>
        <v>#REF!</v>
      </c>
      <c r="G34" s="101" t="e">
        <f t="shared" si="9"/>
        <v>#REF!</v>
      </c>
      <c r="H34" s="101" t="e">
        <f t="shared" si="10"/>
        <v>#REF!</v>
      </c>
      <c r="I34" s="101" t="e">
        <f t="shared" si="11"/>
        <v>#REF!</v>
      </c>
      <c r="J34" s="101" t="e">
        <f t="shared" si="14"/>
        <v>#REF!</v>
      </c>
      <c r="K34" s="101" t="e">
        <f>#REF!*0.95</f>
        <v>#REF!</v>
      </c>
      <c r="L34" s="101" t="e">
        <f t="shared" si="13"/>
        <v>#REF!</v>
      </c>
      <c r="M34" s="133"/>
    </row>
    <row r="35" spans="1:13" s="66" customFormat="1" ht="27" customHeight="1">
      <c r="A35" s="77"/>
      <c r="B35" s="100"/>
      <c r="C35" s="118" t="s">
        <v>57</v>
      </c>
      <c r="D35" s="119"/>
      <c r="E35" s="101">
        <f t="shared" si="7"/>
        <v>79.92</v>
      </c>
      <c r="F35" s="101">
        <f t="shared" si="8"/>
        <v>80.55</v>
      </c>
      <c r="G35" s="101">
        <f t="shared" si="9"/>
        <v>84.78</v>
      </c>
      <c r="H35" s="101">
        <f t="shared" si="10"/>
        <v>87.92999999999999</v>
      </c>
      <c r="I35" s="101">
        <f t="shared" si="11"/>
        <v>86.39999999999999</v>
      </c>
      <c r="J35" s="101">
        <f t="shared" si="14"/>
        <v>89.37</v>
      </c>
      <c r="K35" s="107">
        <v>90</v>
      </c>
      <c r="L35" s="101">
        <f t="shared" si="13"/>
        <v>88.28999999999999</v>
      </c>
      <c r="M35" s="134" t="s">
        <v>58</v>
      </c>
    </row>
    <row r="36" spans="1:13" s="66" customFormat="1" ht="19.5" customHeight="1">
      <c r="A36" s="77"/>
      <c r="B36" s="120" t="s">
        <v>59</v>
      </c>
      <c r="C36" s="121" t="s">
        <v>60</v>
      </c>
      <c r="D36" s="78" t="s">
        <v>61</v>
      </c>
      <c r="E36" s="101" t="e">
        <f t="shared" si="7"/>
        <v>#REF!</v>
      </c>
      <c r="F36" s="101" t="e">
        <f t="shared" si="8"/>
        <v>#REF!</v>
      </c>
      <c r="G36" s="101" t="e">
        <f t="shared" si="9"/>
        <v>#REF!</v>
      </c>
      <c r="H36" s="101" t="e">
        <f t="shared" si="10"/>
        <v>#REF!</v>
      </c>
      <c r="I36" s="101" t="e">
        <f t="shared" si="11"/>
        <v>#REF!</v>
      </c>
      <c r="J36" s="101" t="e">
        <f t="shared" si="14"/>
        <v>#REF!</v>
      </c>
      <c r="K36" s="101" t="e">
        <f>#REF!*0.95</f>
        <v>#REF!</v>
      </c>
      <c r="L36" s="101" t="e">
        <f t="shared" si="13"/>
        <v>#REF!</v>
      </c>
      <c r="M36" s="135" t="s">
        <v>62</v>
      </c>
    </row>
    <row r="37" spans="1:13" s="66" customFormat="1" ht="19.5" customHeight="1">
      <c r="A37" s="77"/>
      <c r="B37" s="120"/>
      <c r="C37" s="78"/>
      <c r="D37" s="78" t="s">
        <v>63</v>
      </c>
      <c r="E37" s="101" t="e">
        <f t="shared" si="7"/>
        <v>#REF!</v>
      </c>
      <c r="F37" s="101" t="e">
        <f t="shared" si="8"/>
        <v>#REF!</v>
      </c>
      <c r="G37" s="101" t="e">
        <f t="shared" si="9"/>
        <v>#REF!</v>
      </c>
      <c r="H37" s="101" t="e">
        <f t="shared" si="10"/>
        <v>#REF!</v>
      </c>
      <c r="I37" s="101" t="e">
        <f t="shared" si="11"/>
        <v>#REF!</v>
      </c>
      <c r="J37" s="101" t="e">
        <f t="shared" si="14"/>
        <v>#REF!</v>
      </c>
      <c r="K37" s="101" t="e">
        <f>#REF!*0.95</f>
        <v>#REF!</v>
      </c>
      <c r="L37" s="101" t="e">
        <f t="shared" si="13"/>
        <v>#REF!</v>
      </c>
      <c r="M37" s="135"/>
    </row>
    <row r="38" spans="1:13" s="66" customFormat="1" ht="19.5" customHeight="1">
      <c r="A38" s="77"/>
      <c r="B38" s="120"/>
      <c r="C38" s="83" t="s">
        <v>64</v>
      </c>
      <c r="D38" s="83"/>
      <c r="E38" s="101" t="e">
        <f t="shared" si="7"/>
        <v>#REF!</v>
      </c>
      <c r="F38" s="101" t="e">
        <f t="shared" si="8"/>
        <v>#REF!</v>
      </c>
      <c r="G38" s="101" t="e">
        <f t="shared" si="9"/>
        <v>#REF!</v>
      </c>
      <c r="H38" s="101" t="e">
        <f t="shared" si="10"/>
        <v>#REF!</v>
      </c>
      <c r="I38" s="101" t="e">
        <f t="shared" si="11"/>
        <v>#REF!</v>
      </c>
      <c r="J38" s="101" t="e">
        <f t="shared" si="14"/>
        <v>#REF!</v>
      </c>
      <c r="K38" s="101" t="e">
        <f>#REF!*0.95</f>
        <v>#REF!</v>
      </c>
      <c r="L38" s="101" t="e">
        <f t="shared" si="13"/>
        <v>#REF!</v>
      </c>
      <c r="M38" s="136" t="s">
        <v>65</v>
      </c>
    </row>
    <row r="41" spans="5:11" ht="20.25">
      <c r="E41" s="122"/>
      <c r="F41" s="122"/>
      <c r="G41" s="122"/>
      <c r="H41" s="122"/>
      <c r="I41" s="122"/>
      <c r="J41" s="122"/>
      <c r="K41" s="122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40"/>
  <sheetViews>
    <sheetView zoomScaleSheetLayoutView="100" workbookViewId="0" topLeftCell="A1">
      <pane xSplit="4" ySplit="3" topLeftCell="E49" activePane="bottomRight" state="frozen"/>
      <selection pane="bottomRight" activeCell="K15" sqref="K15"/>
    </sheetView>
  </sheetViews>
  <sheetFormatPr defaultColWidth="9.00390625" defaultRowHeight="14.25"/>
  <cols>
    <col min="1" max="1" width="4.50390625" style="68" customWidth="1"/>
    <col min="2" max="2" width="5.25390625" style="69" customWidth="1"/>
    <col min="3" max="3" width="11.50390625" style="69" customWidth="1"/>
    <col min="4" max="4" width="20.375" style="69" customWidth="1"/>
    <col min="5" max="16" width="6.00390625" style="70" customWidth="1"/>
    <col min="17" max="17" width="59.25390625" style="68" customWidth="1"/>
    <col min="18" max="218" width="9.00390625" style="68" customWidth="1"/>
  </cols>
  <sheetData>
    <row r="1" spans="1:225" s="64" customFormat="1" ht="45.75" customHeight="1">
      <c r="A1" s="72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HK1"/>
      <c r="HL1"/>
      <c r="HM1"/>
      <c r="HN1"/>
      <c r="HO1"/>
      <c r="HP1"/>
      <c r="HQ1"/>
    </row>
    <row r="2" spans="1:17" s="65" customFormat="1" ht="22.5" customHeight="1">
      <c r="A2" s="74" t="s">
        <v>2</v>
      </c>
      <c r="B2" s="74" t="s">
        <v>3</v>
      </c>
      <c r="C2" s="74"/>
      <c r="D2" s="74"/>
      <c r="E2" s="75" t="s">
        <v>4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4" t="s">
        <v>5</v>
      </c>
    </row>
    <row r="3" spans="1:17" s="65" customFormat="1" ht="21.75" customHeight="1">
      <c r="A3" s="74"/>
      <c r="B3" s="74"/>
      <c r="C3" s="74"/>
      <c r="D3" s="74"/>
      <c r="E3" s="74">
        <v>2008</v>
      </c>
      <c r="F3" s="74">
        <v>2009</v>
      </c>
      <c r="G3" s="74">
        <v>2010</v>
      </c>
      <c r="H3" s="74">
        <v>2011</v>
      </c>
      <c r="I3" s="74">
        <v>2012</v>
      </c>
      <c r="J3" s="74">
        <v>2013</v>
      </c>
      <c r="K3" s="74">
        <v>2014</v>
      </c>
      <c r="L3" s="74">
        <v>2015</v>
      </c>
      <c r="M3" s="74">
        <v>2016</v>
      </c>
      <c r="N3" s="74">
        <v>2017</v>
      </c>
      <c r="O3" s="74">
        <v>2018</v>
      </c>
      <c r="P3" s="74">
        <v>2019</v>
      </c>
      <c r="Q3" s="74"/>
    </row>
    <row r="4" spans="1:17" s="66" customFormat="1" ht="24" customHeight="1">
      <c r="A4" s="77" t="s">
        <v>6</v>
      </c>
      <c r="B4" s="77" t="s">
        <v>7</v>
      </c>
      <c r="C4" s="78" t="s">
        <v>8</v>
      </c>
      <c r="D4" s="78"/>
      <c r="E4" s="87">
        <v>90.86034232</v>
      </c>
      <c r="F4" s="87">
        <v>92.92089003999997</v>
      </c>
      <c r="G4" s="87">
        <v>94.98143775999999</v>
      </c>
      <c r="H4" s="87">
        <v>97.72883472</v>
      </c>
      <c r="I4" s="87">
        <v>95.57016567999999</v>
      </c>
      <c r="J4" s="87">
        <v>98.02319868</v>
      </c>
      <c r="K4" s="87">
        <v>98.12131999999998</v>
      </c>
      <c r="L4" s="87">
        <v>94.6870738</v>
      </c>
      <c r="M4" s="87">
        <v>103.12550731999998</v>
      </c>
      <c r="N4" s="87">
        <v>112.34312021899997</v>
      </c>
      <c r="O4" s="87">
        <v>120.68922359999999</v>
      </c>
      <c r="P4" s="87">
        <v>121.1798302</v>
      </c>
      <c r="Q4" s="89" t="s">
        <v>67</v>
      </c>
    </row>
    <row r="5" spans="1:17" s="66" customFormat="1" ht="24" customHeight="1">
      <c r="A5" s="77"/>
      <c r="B5" s="77"/>
      <c r="C5" s="78" t="s">
        <v>10</v>
      </c>
      <c r="D5" s="78" t="s">
        <v>11</v>
      </c>
      <c r="E5" s="87">
        <v>104.076392112</v>
      </c>
      <c r="F5" s="87">
        <v>106.43665586399999</v>
      </c>
      <c r="G5" s="87">
        <v>108.796919616</v>
      </c>
      <c r="H5" s="87">
        <v>111.94393795199998</v>
      </c>
      <c r="I5" s="87">
        <v>109.47128068799998</v>
      </c>
      <c r="J5" s="87">
        <v>112.28111848799999</v>
      </c>
      <c r="K5" s="87">
        <v>112.39351199999999</v>
      </c>
      <c r="L5" s="87">
        <v>108.45973907999999</v>
      </c>
      <c r="M5" s="87">
        <v>118.12558111199999</v>
      </c>
      <c r="N5" s="87">
        <v>128.68393770539998</v>
      </c>
      <c r="O5" s="87">
        <v>138.24401976</v>
      </c>
      <c r="P5" s="87">
        <v>138.80598731999999</v>
      </c>
      <c r="Q5" s="90"/>
    </row>
    <row r="6" spans="1:17" s="66" customFormat="1" ht="24" customHeight="1">
      <c r="A6" s="77"/>
      <c r="B6" s="77"/>
      <c r="C6" s="78"/>
      <c r="D6" s="78" t="s">
        <v>12</v>
      </c>
      <c r="E6" s="87">
        <v>126.37847613599999</v>
      </c>
      <c r="F6" s="87">
        <v>129.24451069199998</v>
      </c>
      <c r="G6" s="87">
        <v>132.11054524799997</v>
      </c>
      <c r="H6" s="87">
        <v>135.93192465599995</v>
      </c>
      <c r="I6" s="87">
        <v>132.92941226399998</v>
      </c>
      <c r="J6" s="87">
        <v>136.34135816399998</v>
      </c>
      <c r="K6" s="87">
        <v>136.47783599999997</v>
      </c>
      <c r="L6" s="87">
        <v>131.70111173999996</v>
      </c>
      <c r="M6" s="87">
        <v>143.43820563599996</v>
      </c>
      <c r="N6" s="87">
        <v>156.25906721369998</v>
      </c>
      <c r="O6" s="87">
        <v>167.86773827999997</v>
      </c>
      <c r="P6" s="87">
        <v>168.55012745999997</v>
      </c>
      <c r="Q6" s="90"/>
    </row>
    <row r="7" spans="1:17" s="66" customFormat="1" ht="24" customHeight="1">
      <c r="A7" s="77"/>
      <c r="B7" s="77"/>
      <c r="C7" s="78"/>
      <c r="D7" s="78" t="s">
        <v>13</v>
      </c>
      <c r="E7" s="87">
        <v>170.15664107199999</v>
      </c>
      <c r="F7" s="87">
        <v>174.01548498399998</v>
      </c>
      <c r="G7" s="87">
        <v>177.87432889599998</v>
      </c>
      <c r="H7" s="87">
        <v>183.01945411199998</v>
      </c>
      <c r="I7" s="87">
        <v>178.97685572799998</v>
      </c>
      <c r="J7" s="87">
        <v>183.570717528</v>
      </c>
      <c r="K7" s="87">
        <v>183.75447199999996</v>
      </c>
      <c r="L7" s="87">
        <v>177.32306547999997</v>
      </c>
      <c r="M7" s="87">
        <v>193.12595007199997</v>
      </c>
      <c r="N7" s="87">
        <v>210.38802513739998</v>
      </c>
      <c r="O7" s="87">
        <v>226.01800055999993</v>
      </c>
      <c r="P7" s="87">
        <v>226.93677291999998</v>
      </c>
      <c r="Q7" s="90"/>
    </row>
    <row r="8" spans="1:17" s="66" customFormat="1" ht="24" customHeight="1">
      <c r="A8" s="77"/>
      <c r="B8" s="77" t="s">
        <v>14</v>
      </c>
      <c r="C8" s="78" t="s">
        <v>15</v>
      </c>
      <c r="D8" s="78"/>
      <c r="E8" s="87">
        <v>2292.9846389120003</v>
      </c>
      <c r="F8" s="87">
        <v>2344.985370464</v>
      </c>
      <c r="G8" s="87">
        <v>2396.9861020159997</v>
      </c>
      <c r="H8" s="87">
        <v>2466.3204107519996</v>
      </c>
      <c r="I8" s="87">
        <v>2411.8434538879997</v>
      </c>
      <c r="J8" s="87">
        <v>2473.7490866880003</v>
      </c>
      <c r="K8" s="87">
        <v>2476.225312</v>
      </c>
      <c r="L8" s="87">
        <v>2389.55742608</v>
      </c>
      <c r="M8" s="87">
        <v>2602.5128029119996</v>
      </c>
      <c r="N8" s="87">
        <v>2835.1318338904</v>
      </c>
      <c r="O8" s="87">
        <v>3045.75713376</v>
      </c>
      <c r="P8" s="87">
        <v>3058.13826032</v>
      </c>
      <c r="Q8" s="91" t="s">
        <v>16</v>
      </c>
    </row>
    <row r="9" spans="1:17" s="66" customFormat="1" ht="24" customHeight="1">
      <c r="A9" s="77"/>
      <c r="B9" s="77"/>
      <c r="C9" s="78" t="s">
        <v>17</v>
      </c>
      <c r="D9" s="78"/>
      <c r="E9" s="87">
        <v>2249.206473976</v>
      </c>
      <c r="F9" s="87">
        <v>2300.214396172</v>
      </c>
      <c r="G9" s="87">
        <v>2351.222318368</v>
      </c>
      <c r="H9" s="87">
        <v>2419.232881296</v>
      </c>
      <c r="I9" s="87">
        <v>2365.796010424</v>
      </c>
      <c r="J9" s="87">
        <v>2426.5197273239996</v>
      </c>
      <c r="K9" s="87">
        <v>2428.948676</v>
      </c>
      <c r="L9" s="87">
        <v>2343.9354723399997</v>
      </c>
      <c r="M9" s="87">
        <v>2552.8250584759994</v>
      </c>
      <c r="N9" s="87">
        <v>2781.0028759667</v>
      </c>
      <c r="O9" s="87">
        <v>2987.60687148</v>
      </c>
      <c r="P9" s="87">
        <v>2999.75161486</v>
      </c>
      <c r="Q9" s="91"/>
    </row>
    <row r="10" spans="1:17" s="66" customFormat="1" ht="24" customHeight="1">
      <c r="A10" s="77"/>
      <c r="B10" s="77"/>
      <c r="C10" s="78" t="s">
        <v>18</v>
      </c>
      <c r="D10" s="78"/>
      <c r="E10" s="87">
        <v>2433.405167952</v>
      </c>
      <c r="F10" s="87">
        <v>2488.590382344</v>
      </c>
      <c r="G10" s="87">
        <v>2543.775596736</v>
      </c>
      <c r="H10" s="87">
        <v>2617.355882592</v>
      </c>
      <c r="I10" s="87">
        <v>2559.542800848</v>
      </c>
      <c r="J10" s="87">
        <v>2625.239484648</v>
      </c>
      <c r="K10" s="87">
        <v>2627.8673519999998</v>
      </c>
      <c r="L10" s="87">
        <v>2535.8919946799997</v>
      </c>
      <c r="M10" s="87">
        <v>2761.888586952</v>
      </c>
      <c r="N10" s="87">
        <v>3008.7530196833995</v>
      </c>
      <c r="O10" s="87">
        <v>3232.2768429599996</v>
      </c>
      <c r="P10" s="87">
        <v>3245.4161797200004</v>
      </c>
      <c r="Q10" s="91"/>
    </row>
    <row r="11" spans="1:17" s="66" customFormat="1" ht="34.5" customHeight="1">
      <c r="A11" s="77"/>
      <c r="B11" s="77"/>
      <c r="C11" s="78" t="s">
        <v>19</v>
      </c>
      <c r="D11" s="78"/>
      <c r="E11" s="87">
        <v>1043.241930456</v>
      </c>
      <c r="F11" s="87">
        <v>1066.900764732</v>
      </c>
      <c r="G11" s="87">
        <v>1090.5595990079999</v>
      </c>
      <c r="H11" s="87">
        <v>1122.1047113759998</v>
      </c>
      <c r="I11" s="87">
        <v>1097.3192659439999</v>
      </c>
      <c r="J11" s="87">
        <v>1125.4845448439999</v>
      </c>
      <c r="K11" s="87">
        <v>1126.611156</v>
      </c>
      <c r="L11" s="87">
        <v>1087.1797655399998</v>
      </c>
      <c r="M11" s="87">
        <v>1184.0683249559997</v>
      </c>
      <c r="N11" s="87">
        <v>1289.9032803326998</v>
      </c>
      <c r="O11" s="87">
        <v>1385.7317218800001</v>
      </c>
      <c r="P11" s="87">
        <v>1391.36477766</v>
      </c>
      <c r="Q11" s="90" t="s">
        <v>20</v>
      </c>
    </row>
    <row r="12" spans="1:17" s="66" customFormat="1" ht="24" customHeight="1">
      <c r="A12" s="77"/>
      <c r="B12" s="80" t="s">
        <v>21</v>
      </c>
      <c r="C12" s="78" t="s">
        <v>22</v>
      </c>
      <c r="D12" s="78" t="s">
        <v>23</v>
      </c>
      <c r="E12" s="87">
        <v>1677.612320472</v>
      </c>
      <c r="F12" s="87">
        <v>1715.657524284</v>
      </c>
      <c r="G12" s="87">
        <v>1753.7027280959999</v>
      </c>
      <c r="H12" s="87">
        <v>1804.4296665119998</v>
      </c>
      <c r="I12" s="87">
        <v>1764.572786328</v>
      </c>
      <c r="J12" s="87">
        <v>1809.864695628</v>
      </c>
      <c r="K12" s="87">
        <v>1811.676372</v>
      </c>
      <c r="L12" s="87">
        <v>1748.26769898</v>
      </c>
      <c r="M12" s="87">
        <v>1904.0718669719997</v>
      </c>
      <c r="N12" s="87">
        <v>2074.2625196798995</v>
      </c>
      <c r="O12" s="87">
        <v>2228.3619375599997</v>
      </c>
      <c r="P12" s="87">
        <v>2237.42031942</v>
      </c>
      <c r="Q12" s="92" t="s">
        <v>68</v>
      </c>
    </row>
    <row r="13" spans="1:17" s="66" customFormat="1" ht="24" customHeight="1">
      <c r="A13" s="77"/>
      <c r="B13" s="80"/>
      <c r="C13" s="78"/>
      <c r="D13" s="78" t="s">
        <v>25</v>
      </c>
      <c r="E13" s="87">
        <v>1891.5471264799996</v>
      </c>
      <c r="F13" s="87">
        <v>1934.4439835599994</v>
      </c>
      <c r="G13" s="87">
        <v>1977.3408406399994</v>
      </c>
      <c r="H13" s="87">
        <v>2034.5366500799996</v>
      </c>
      <c r="I13" s="87">
        <v>1989.5970855199994</v>
      </c>
      <c r="J13" s="87">
        <v>2040.6647725199994</v>
      </c>
      <c r="K13" s="87">
        <v>2042.7074799999996</v>
      </c>
      <c r="L13" s="87">
        <v>1971.2127181999995</v>
      </c>
      <c r="M13" s="87">
        <v>2146.8855614799995</v>
      </c>
      <c r="N13" s="87">
        <v>2338.7795027409993</v>
      </c>
      <c r="O13" s="87">
        <v>2512.530200399999</v>
      </c>
      <c r="P13" s="87">
        <v>2522.7437377999995</v>
      </c>
      <c r="Q13" s="92"/>
    </row>
    <row r="14" spans="1:17" s="66" customFormat="1" ht="24" customHeight="1">
      <c r="A14" s="77"/>
      <c r="B14" s="80"/>
      <c r="C14" s="78" t="s">
        <v>26</v>
      </c>
      <c r="D14" s="78"/>
      <c r="E14" s="87">
        <v>1827.1188837439997</v>
      </c>
      <c r="F14" s="87">
        <v>1868.5546251679996</v>
      </c>
      <c r="G14" s="87">
        <v>1909.9903665919996</v>
      </c>
      <c r="H14" s="87">
        <v>1965.2380218239998</v>
      </c>
      <c r="I14" s="87">
        <v>1921.8291498559995</v>
      </c>
      <c r="J14" s="87">
        <v>1971.1574134559996</v>
      </c>
      <c r="K14" s="87">
        <v>1973.1305439999996</v>
      </c>
      <c r="L14" s="87">
        <v>1904.0709749599996</v>
      </c>
      <c r="M14" s="87">
        <v>2073.7602017439995</v>
      </c>
      <c r="N14" s="87">
        <v>2259.1180174947995</v>
      </c>
      <c r="O14" s="87">
        <v>2426.9505691199997</v>
      </c>
      <c r="P14" s="87">
        <v>2436.81622184</v>
      </c>
      <c r="Q14" s="92"/>
    </row>
    <row r="15" spans="1:17" s="66" customFormat="1" ht="24" customHeight="1">
      <c r="A15" s="77"/>
      <c r="B15" s="80"/>
      <c r="C15" s="78" t="s">
        <v>27</v>
      </c>
      <c r="D15" s="78"/>
      <c r="E15" s="87">
        <v>1632.182149312</v>
      </c>
      <c r="F15" s="87">
        <v>1669.197079264</v>
      </c>
      <c r="G15" s="87">
        <v>1706.2120092159998</v>
      </c>
      <c r="H15" s="87">
        <v>1755.565249152</v>
      </c>
      <c r="I15" s="87">
        <v>1716.787703488</v>
      </c>
      <c r="J15" s="87">
        <v>1760.853096288</v>
      </c>
      <c r="K15" s="87">
        <v>1762.615712</v>
      </c>
      <c r="L15" s="87">
        <v>1700.92416208</v>
      </c>
      <c r="M15" s="87">
        <v>1852.509113312</v>
      </c>
      <c r="N15" s="87">
        <v>2018.0909595704</v>
      </c>
      <c r="O15" s="87">
        <v>2168.01732576</v>
      </c>
      <c r="P15" s="87">
        <v>2176.83040432</v>
      </c>
      <c r="Q15" s="92"/>
    </row>
    <row r="16" spans="1:17" s="66" customFormat="1" ht="24" customHeight="1">
      <c r="A16" s="77"/>
      <c r="B16" s="80"/>
      <c r="C16" s="78" t="s">
        <v>69</v>
      </c>
      <c r="D16" s="78" t="s">
        <v>29</v>
      </c>
      <c r="E16" s="87">
        <v>1362.9051348</v>
      </c>
      <c r="F16" s="87">
        <v>1393.8133506</v>
      </c>
      <c r="G16" s="87">
        <v>1424.7215663999998</v>
      </c>
      <c r="H16" s="87">
        <v>1465.9325208</v>
      </c>
      <c r="I16" s="87">
        <v>1433.5524851999999</v>
      </c>
      <c r="J16" s="87">
        <v>1470.3479801999997</v>
      </c>
      <c r="K16" s="87">
        <v>1471.8198</v>
      </c>
      <c r="L16" s="87">
        <v>1420.3061069999999</v>
      </c>
      <c r="M16" s="87">
        <v>1546.8826097999997</v>
      </c>
      <c r="N16" s="87">
        <v>1685.1468032849998</v>
      </c>
      <c r="O16" s="87">
        <v>1810.338354</v>
      </c>
      <c r="P16" s="87">
        <v>1817.697453</v>
      </c>
      <c r="Q16" s="92"/>
    </row>
    <row r="17" spans="1:17" s="66" customFormat="1" ht="24" customHeight="1">
      <c r="A17" s="77"/>
      <c r="B17" s="80"/>
      <c r="C17" s="78"/>
      <c r="D17" s="78" t="s">
        <v>30</v>
      </c>
      <c r="E17" s="87">
        <v>1401.2151591345598</v>
      </c>
      <c r="F17" s="87">
        <v>1432.9921767823196</v>
      </c>
      <c r="G17" s="87">
        <v>1464.7691944300796</v>
      </c>
      <c r="H17" s="87">
        <v>1507.1385512937595</v>
      </c>
      <c r="I17" s="87">
        <v>1473.8483423294394</v>
      </c>
      <c r="J17" s="87">
        <v>1511.6781252434396</v>
      </c>
      <c r="K17" s="87">
        <v>1513.1913165599997</v>
      </c>
      <c r="L17" s="87">
        <v>1460.2296204803995</v>
      </c>
      <c r="M17" s="87">
        <v>1590.3640737045596</v>
      </c>
      <c r="N17" s="87">
        <v>1732.5147479737013</v>
      </c>
      <c r="O17" s="87">
        <v>1861.2253193687995</v>
      </c>
      <c r="P17" s="87">
        <v>1868.7912759515996</v>
      </c>
      <c r="Q17" s="92"/>
    </row>
    <row r="18" spans="1:17" s="66" customFormat="1" ht="24" customHeight="1">
      <c r="A18" s="77"/>
      <c r="B18" s="80"/>
      <c r="C18" s="78"/>
      <c r="D18" s="78" t="s">
        <v>31</v>
      </c>
      <c r="E18" s="87">
        <v>1444.1095007407198</v>
      </c>
      <c r="F18" s="87">
        <v>1476.8592842348398</v>
      </c>
      <c r="G18" s="87">
        <v>1509.6090677289596</v>
      </c>
      <c r="H18" s="87">
        <v>1553.2754457211197</v>
      </c>
      <c r="I18" s="87">
        <v>1518.9661487272797</v>
      </c>
      <c r="J18" s="87">
        <v>1557.9539862202796</v>
      </c>
      <c r="K18" s="87">
        <v>1559.5134997199998</v>
      </c>
      <c r="L18" s="87">
        <v>1504.9305272297995</v>
      </c>
      <c r="M18" s="87">
        <v>1639.0486882057196</v>
      </c>
      <c r="N18" s="87">
        <v>1785.5509137279985</v>
      </c>
      <c r="O18" s="87">
        <v>1918.2016046555996</v>
      </c>
      <c r="P18" s="87">
        <v>1925.9991721541999</v>
      </c>
      <c r="Q18" s="92"/>
    </row>
    <row r="19" spans="1:17" s="66" customFormat="1" ht="24" customHeight="1">
      <c r="A19" s="77"/>
      <c r="B19" s="80"/>
      <c r="C19" s="78"/>
      <c r="D19" s="78" t="s">
        <v>32</v>
      </c>
      <c r="E19" s="87">
        <v>1469.4595362479997</v>
      </c>
      <c r="F19" s="87">
        <v>1502.7842125559996</v>
      </c>
      <c r="G19" s="87">
        <v>1536.1088888639997</v>
      </c>
      <c r="H19" s="87">
        <v>1580.5417906079997</v>
      </c>
      <c r="I19" s="87">
        <v>1545.6302249519997</v>
      </c>
      <c r="J19" s="87">
        <v>1585.3024586519998</v>
      </c>
      <c r="K19" s="87">
        <v>1586.8893479999997</v>
      </c>
      <c r="L19" s="87">
        <v>1531.3482208199996</v>
      </c>
      <c r="M19" s="87">
        <v>1667.8207047479998</v>
      </c>
      <c r="N19" s="87">
        <v>1816.8946442690994</v>
      </c>
      <c r="O19" s="87">
        <v>1951.8738980399996</v>
      </c>
      <c r="P19" s="87">
        <v>1959.8083447799997</v>
      </c>
      <c r="Q19" s="92"/>
    </row>
    <row r="20" spans="1:17" s="66" customFormat="1" ht="24" customHeight="1">
      <c r="A20" s="77"/>
      <c r="B20" s="80"/>
      <c r="C20" s="78"/>
      <c r="D20" s="81" t="s">
        <v>33</v>
      </c>
      <c r="E20" s="87">
        <v>1575.25401483296</v>
      </c>
      <c r="F20" s="87">
        <v>1610.97791797712</v>
      </c>
      <c r="G20" s="87">
        <v>1646.7018211212796</v>
      </c>
      <c r="H20" s="87">
        <v>1694.33369198016</v>
      </c>
      <c r="I20" s="87">
        <v>1656.9086505910398</v>
      </c>
      <c r="J20" s="87">
        <v>1699.4371067150398</v>
      </c>
      <c r="K20" s="87">
        <v>1701.1382449599998</v>
      </c>
      <c r="L20" s="87">
        <v>1641.5984063863998</v>
      </c>
      <c r="M20" s="87">
        <v>1787.8962954529597</v>
      </c>
      <c r="N20" s="87">
        <v>1947.7028882477316</v>
      </c>
      <c r="O20" s="87">
        <v>2092.4000413008</v>
      </c>
      <c r="P20" s="87">
        <v>2100.9057325256</v>
      </c>
      <c r="Q20" s="92"/>
    </row>
    <row r="21" spans="1:17" s="66" customFormat="1" ht="24" customHeight="1">
      <c r="A21" s="77"/>
      <c r="B21" s="80"/>
      <c r="C21" s="78"/>
      <c r="D21" s="81" t="s">
        <v>34</v>
      </c>
      <c r="E21" s="87">
        <v>1722.21648852</v>
      </c>
      <c r="F21" s="87">
        <v>1761.27323394</v>
      </c>
      <c r="G21" s="87">
        <v>1800.32997936</v>
      </c>
      <c r="H21" s="87">
        <v>1852.4056399199999</v>
      </c>
      <c r="I21" s="87">
        <v>1811.48904948</v>
      </c>
      <c r="J21" s="87">
        <v>1857.98517498</v>
      </c>
      <c r="K21" s="87">
        <v>1859.84502</v>
      </c>
      <c r="L21" s="87">
        <v>1794.7504443</v>
      </c>
      <c r="M21" s="87">
        <v>1954.6971160199996</v>
      </c>
      <c r="N21" s="87">
        <v>2129.4127786965</v>
      </c>
      <c r="O21" s="87">
        <v>2287.6093746</v>
      </c>
      <c r="P21" s="87">
        <v>2296.9085997</v>
      </c>
      <c r="Q21" s="92"/>
    </row>
    <row r="22" spans="1:17" s="66" customFormat="1" ht="24" customHeight="1">
      <c r="A22" s="77"/>
      <c r="B22" s="80"/>
      <c r="C22" s="78" t="s">
        <v>35</v>
      </c>
      <c r="D22" s="78" t="s">
        <v>29</v>
      </c>
      <c r="E22" s="87">
        <v>1727.172507192</v>
      </c>
      <c r="F22" s="87">
        <v>1766.3416461239997</v>
      </c>
      <c r="G22" s="87">
        <v>1805.5107850559998</v>
      </c>
      <c r="H22" s="87">
        <v>1857.7363036319998</v>
      </c>
      <c r="I22" s="87">
        <v>1816.7019676079997</v>
      </c>
      <c r="J22" s="87">
        <v>1863.3318949079999</v>
      </c>
      <c r="K22" s="87">
        <v>1865.1970919999999</v>
      </c>
      <c r="L22" s="87">
        <v>1799.9151937799998</v>
      </c>
      <c r="M22" s="87">
        <v>1960.3221436919996</v>
      </c>
      <c r="N22" s="87">
        <v>2135.5405852538997</v>
      </c>
      <c r="O22" s="87">
        <v>2294.1924231599996</v>
      </c>
      <c r="P22" s="87">
        <v>2303.51840862</v>
      </c>
      <c r="Q22" s="89" t="s">
        <v>70</v>
      </c>
    </row>
    <row r="23" spans="1:17" s="66" customFormat="1" ht="24" customHeight="1">
      <c r="A23" s="77"/>
      <c r="B23" s="80"/>
      <c r="C23" s="78"/>
      <c r="D23" s="78" t="s">
        <v>37</v>
      </c>
      <c r="E23" s="87">
        <v>1476.0262609883998</v>
      </c>
      <c r="F23" s="87">
        <v>1509.4998586997997</v>
      </c>
      <c r="G23" s="87">
        <v>1542.9734564111998</v>
      </c>
      <c r="H23" s="87">
        <v>1587.6049200264</v>
      </c>
      <c r="I23" s="87">
        <v>1552.5373414715998</v>
      </c>
      <c r="J23" s="87">
        <v>1592.3868625565997</v>
      </c>
      <c r="K23" s="87">
        <v>1593.9808434</v>
      </c>
      <c r="L23" s="87">
        <v>1538.1915138809998</v>
      </c>
      <c r="M23" s="87">
        <v>1675.2738664133997</v>
      </c>
      <c r="N23" s="87">
        <v>1825.0139879576548</v>
      </c>
      <c r="O23" s="87">
        <v>1960.5964373819997</v>
      </c>
      <c r="P23" s="87">
        <v>1968.566341599</v>
      </c>
      <c r="Q23" s="90"/>
    </row>
    <row r="24" spans="1:17" s="66" customFormat="1" ht="24" customHeight="1">
      <c r="A24" s="77"/>
      <c r="B24" s="80"/>
      <c r="C24" s="78"/>
      <c r="D24" s="78" t="s">
        <v>38</v>
      </c>
      <c r="E24" s="87">
        <v>1535.6636856748</v>
      </c>
      <c r="F24" s="87">
        <v>1570.4897519806</v>
      </c>
      <c r="G24" s="87">
        <v>1605.3158182864</v>
      </c>
      <c r="H24" s="87">
        <v>1651.7505733608</v>
      </c>
      <c r="I24" s="87">
        <v>1615.2661229451999</v>
      </c>
      <c r="J24" s="87">
        <v>1656.7257256902</v>
      </c>
      <c r="K24" s="87">
        <v>1658.3841098</v>
      </c>
      <c r="L24" s="87">
        <v>1600.340665957</v>
      </c>
      <c r="M24" s="87">
        <v>1742.9616993997997</v>
      </c>
      <c r="N24" s="87">
        <v>1898.7519268650346</v>
      </c>
      <c r="O24" s="87">
        <v>2039.812455054</v>
      </c>
      <c r="P24" s="87">
        <v>2048.1043756030003</v>
      </c>
      <c r="Q24" s="90"/>
    </row>
    <row r="25" spans="1:17" s="66" customFormat="1" ht="24" customHeight="1">
      <c r="A25" s="77"/>
      <c r="B25" s="80"/>
      <c r="C25" s="78"/>
      <c r="D25" s="81" t="s">
        <v>39</v>
      </c>
      <c r="E25" s="87">
        <v>1578.4919470319999</v>
      </c>
      <c r="F25" s="87">
        <v>1614.289280604</v>
      </c>
      <c r="G25" s="87">
        <v>1650.0866141759998</v>
      </c>
      <c r="H25" s="87">
        <v>1697.8163922719998</v>
      </c>
      <c r="I25" s="87">
        <v>1660.3144237679999</v>
      </c>
      <c r="J25" s="87">
        <v>1702.9302970679998</v>
      </c>
      <c r="K25" s="87">
        <v>1704.634932</v>
      </c>
      <c r="L25" s="87">
        <v>1644.9727093799997</v>
      </c>
      <c r="M25" s="87">
        <v>1791.5713135319995</v>
      </c>
      <c r="N25" s="87">
        <v>1951.7063885318996</v>
      </c>
      <c r="O25" s="87">
        <v>2096.7009663599997</v>
      </c>
      <c r="P25" s="87">
        <v>2105.22414102</v>
      </c>
      <c r="Q25" s="90"/>
    </row>
    <row r="26" spans="1:17" s="66" customFormat="1" ht="24" customHeight="1">
      <c r="A26" s="77"/>
      <c r="B26" s="80"/>
      <c r="C26" s="78"/>
      <c r="D26" s="81" t="s">
        <v>34</v>
      </c>
      <c r="E26" s="87">
        <v>1725.5205009679999</v>
      </c>
      <c r="F26" s="87">
        <v>1764.6521753959998</v>
      </c>
      <c r="G26" s="87">
        <v>1803.783849824</v>
      </c>
      <c r="H26" s="87">
        <v>1855.9594157279998</v>
      </c>
      <c r="I26" s="87">
        <v>1814.9643282319998</v>
      </c>
      <c r="J26" s="87">
        <v>1861.5496549319998</v>
      </c>
      <c r="K26" s="87">
        <v>1863.4130679999998</v>
      </c>
      <c r="L26" s="87">
        <v>1798.1936106199998</v>
      </c>
      <c r="M26" s="87">
        <v>1958.4471344679998</v>
      </c>
      <c r="N26" s="87">
        <v>2133.4979830680995</v>
      </c>
      <c r="O26" s="87">
        <v>2291.99807364</v>
      </c>
      <c r="P26" s="87">
        <v>2301.31513898</v>
      </c>
      <c r="Q26" s="90"/>
    </row>
    <row r="27" spans="1:17" s="66" customFormat="1" ht="99" customHeight="1">
      <c r="A27" s="77"/>
      <c r="B27" s="77" t="s">
        <v>40</v>
      </c>
      <c r="C27" s="81" t="s">
        <v>41</v>
      </c>
      <c r="D27" s="81"/>
      <c r="E27" s="88">
        <v>715.2</v>
      </c>
      <c r="F27" s="88">
        <v>752</v>
      </c>
      <c r="G27" s="88">
        <v>716</v>
      </c>
      <c r="H27" s="88">
        <v>761.5999999999999</v>
      </c>
      <c r="I27" s="88">
        <v>758.4</v>
      </c>
      <c r="J27" s="88">
        <v>769.6</v>
      </c>
      <c r="K27" s="88">
        <v>800</v>
      </c>
      <c r="L27" s="88">
        <v>811.9999999999999</v>
      </c>
      <c r="M27" s="88">
        <v>840.8</v>
      </c>
      <c r="N27" s="88">
        <v>916</v>
      </c>
      <c r="O27" s="88">
        <v>984</v>
      </c>
      <c r="P27" s="88">
        <v>988</v>
      </c>
      <c r="Q27" s="93" t="s">
        <v>71</v>
      </c>
    </row>
    <row r="28" spans="1:17" s="66" customFormat="1" ht="21.75" customHeight="1">
      <c r="A28" s="77"/>
      <c r="B28" s="77"/>
      <c r="C28" s="78" t="s">
        <v>43</v>
      </c>
      <c r="D28" s="78" t="s">
        <v>44</v>
      </c>
      <c r="E28" s="87">
        <v>415.47956533599995</v>
      </c>
      <c r="F28" s="87">
        <v>424.901888092</v>
      </c>
      <c r="G28" s="87">
        <v>434.32421084799995</v>
      </c>
      <c r="H28" s="87">
        <v>446.88730785599995</v>
      </c>
      <c r="I28" s="87">
        <v>437.01630306399994</v>
      </c>
      <c r="J28" s="87">
        <v>448.23335396399995</v>
      </c>
      <c r="K28" s="87">
        <v>448.6820359999999</v>
      </c>
      <c r="L28" s="87">
        <v>432.9781647399999</v>
      </c>
      <c r="M28" s="87">
        <v>471.5648198359999</v>
      </c>
      <c r="N28" s="87">
        <v>513.7144497287</v>
      </c>
      <c r="O28" s="87">
        <v>551.8789042799999</v>
      </c>
      <c r="P28" s="87">
        <v>554.12231446</v>
      </c>
      <c r="Q28" s="90" t="s">
        <v>45</v>
      </c>
    </row>
    <row r="29" spans="1:17" s="66" customFormat="1" ht="21.75" customHeight="1">
      <c r="A29" s="77"/>
      <c r="B29" s="77"/>
      <c r="C29" s="78"/>
      <c r="D29" s="78" t="s">
        <v>46</v>
      </c>
      <c r="E29" s="87">
        <v>710.36267632</v>
      </c>
      <c r="F29" s="87">
        <v>726.4724130399999</v>
      </c>
      <c r="G29" s="87">
        <v>742.5821497599999</v>
      </c>
      <c r="H29" s="87">
        <v>764.06179872</v>
      </c>
      <c r="I29" s="87">
        <v>747.18493168</v>
      </c>
      <c r="J29" s="87">
        <v>766.36318968</v>
      </c>
      <c r="K29" s="87">
        <v>767.13032</v>
      </c>
      <c r="L29" s="87">
        <v>740.2807588</v>
      </c>
      <c r="M29" s="87">
        <v>806.2539663199999</v>
      </c>
      <c r="N29" s="87">
        <v>878.3189398939999</v>
      </c>
      <c r="O29" s="87">
        <v>943.5702936</v>
      </c>
      <c r="P29" s="87">
        <v>947.4059452</v>
      </c>
      <c r="Q29" s="90"/>
    </row>
    <row r="30" spans="1:17" s="66" customFormat="1" ht="21.75" customHeight="1">
      <c r="A30" s="77" t="s">
        <v>49</v>
      </c>
      <c r="B30" s="77" t="s">
        <v>50</v>
      </c>
      <c r="C30" s="81" t="s">
        <v>51</v>
      </c>
      <c r="D30" s="81" t="s">
        <v>52</v>
      </c>
      <c r="E30" s="87">
        <v>1420.72535264</v>
      </c>
      <c r="F30" s="87">
        <v>1452.9448260799998</v>
      </c>
      <c r="G30" s="87">
        <v>1485.1642995199998</v>
      </c>
      <c r="H30" s="87">
        <v>1528.12359744</v>
      </c>
      <c r="I30" s="87">
        <v>1494.36986336</v>
      </c>
      <c r="J30" s="87">
        <v>1532.72637936</v>
      </c>
      <c r="K30" s="87">
        <v>1534.26064</v>
      </c>
      <c r="L30" s="87">
        <v>1480.5615176</v>
      </c>
      <c r="M30" s="87">
        <v>1612.5079326399998</v>
      </c>
      <c r="N30" s="87">
        <v>1756.6378797879997</v>
      </c>
      <c r="O30" s="87">
        <v>1887.1405872</v>
      </c>
      <c r="P30" s="87">
        <v>1894.8118904</v>
      </c>
      <c r="Q30" s="92" t="s">
        <v>72</v>
      </c>
    </row>
    <row r="31" spans="1:17" s="66" customFormat="1" ht="21.75" customHeight="1">
      <c r="A31" s="77"/>
      <c r="B31" s="77"/>
      <c r="C31" s="81"/>
      <c r="D31" s="81" t="s">
        <v>54</v>
      </c>
      <c r="E31" s="87">
        <v>1068.022023816</v>
      </c>
      <c r="F31" s="87">
        <v>1092.2428256519997</v>
      </c>
      <c r="G31" s="87">
        <v>1116.463627488</v>
      </c>
      <c r="H31" s="87">
        <v>1148.758029936</v>
      </c>
      <c r="I31" s="87">
        <v>1123.383856584</v>
      </c>
      <c r="J31" s="87">
        <v>1152.218144484</v>
      </c>
      <c r="K31" s="87">
        <v>1153.371516</v>
      </c>
      <c r="L31" s="87">
        <v>1113.0035129399998</v>
      </c>
      <c r="M31" s="87">
        <v>1212.193463316</v>
      </c>
      <c r="N31" s="87">
        <v>1320.5423131196999</v>
      </c>
      <c r="O31" s="87">
        <v>1418.6469646799999</v>
      </c>
      <c r="P31" s="87">
        <v>1424.41382226</v>
      </c>
      <c r="Q31" s="92"/>
    </row>
    <row r="32" spans="1:17" s="66" customFormat="1" ht="21.75" customHeight="1">
      <c r="A32" s="77"/>
      <c r="B32" s="77"/>
      <c r="C32" s="81" t="s">
        <v>55</v>
      </c>
      <c r="D32" s="81"/>
      <c r="E32" s="87">
        <v>318.837201232</v>
      </c>
      <c r="F32" s="87">
        <v>326.0678505039999</v>
      </c>
      <c r="G32" s="87">
        <v>333.2984997759999</v>
      </c>
      <c r="H32" s="87">
        <v>342.9393654719999</v>
      </c>
      <c r="I32" s="87">
        <v>335.3643995679999</v>
      </c>
      <c r="J32" s="87">
        <v>343.9723153679999</v>
      </c>
      <c r="K32" s="87">
        <v>344.3166319999999</v>
      </c>
      <c r="L32" s="87">
        <v>332.2655498799999</v>
      </c>
      <c r="M32" s="87">
        <v>361.87678023199993</v>
      </c>
      <c r="N32" s="87">
        <v>394.2222218593999</v>
      </c>
      <c r="O32" s="87">
        <v>423.50945735999994</v>
      </c>
      <c r="P32" s="87">
        <v>425.23104051999996</v>
      </c>
      <c r="Q32" s="92"/>
    </row>
    <row r="33" spans="1:17" s="66" customFormat="1" ht="21.75" customHeight="1">
      <c r="A33" s="77"/>
      <c r="B33" s="77"/>
      <c r="C33" s="81" t="s">
        <v>56</v>
      </c>
      <c r="D33" s="81"/>
      <c r="E33" s="87">
        <v>1321.6049792000001</v>
      </c>
      <c r="F33" s="87">
        <v>1351.5765823999998</v>
      </c>
      <c r="G33" s="87">
        <v>1381.5481855999997</v>
      </c>
      <c r="H33" s="87">
        <v>1421.5103232</v>
      </c>
      <c r="I33" s="87">
        <v>1390.1115007999997</v>
      </c>
      <c r="J33" s="87">
        <v>1425.7919808</v>
      </c>
      <c r="K33" s="87">
        <v>1427.2191999999998</v>
      </c>
      <c r="L33" s="87">
        <v>1377.2665279999997</v>
      </c>
      <c r="M33" s="87">
        <v>1500.0073791999998</v>
      </c>
      <c r="N33" s="87">
        <v>1634.0817486399997</v>
      </c>
      <c r="O33" s="87">
        <v>1755.4796159999999</v>
      </c>
      <c r="P33" s="87">
        <v>1762.615712</v>
      </c>
      <c r="Q33" s="92"/>
    </row>
    <row r="34" spans="1:17" s="66" customFormat="1" ht="42" customHeight="1">
      <c r="A34" s="77"/>
      <c r="B34" s="77"/>
      <c r="C34" s="81" t="s">
        <v>57</v>
      </c>
      <c r="D34" s="81"/>
      <c r="E34" s="88">
        <v>81.31455000000001</v>
      </c>
      <c r="F34" s="88">
        <v>85.2039</v>
      </c>
      <c r="G34" s="88">
        <v>80.5005</v>
      </c>
      <c r="H34" s="88">
        <v>86.19885</v>
      </c>
      <c r="I34" s="88">
        <v>86.832</v>
      </c>
      <c r="J34" s="88">
        <v>87.28425</v>
      </c>
      <c r="K34" s="88">
        <v>90.45</v>
      </c>
      <c r="L34" s="88">
        <v>94.33935</v>
      </c>
      <c r="M34" s="88">
        <v>95.06295</v>
      </c>
      <c r="N34" s="88">
        <v>104</v>
      </c>
      <c r="O34" s="88">
        <v>111</v>
      </c>
      <c r="P34" s="88">
        <v>112</v>
      </c>
      <c r="Q34" s="92" t="s">
        <v>58</v>
      </c>
    </row>
    <row r="35" spans="1:17" s="66" customFormat="1" ht="21.75" customHeight="1">
      <c r="A35" s="77"/>
      <c r="B35" s="80" t="s">
        <v>59</v>
      </c>
      <c r="C35" s="83" t="s">
        <v>60</v>
      </c>
      <c r="D35" s="78" t="s">
        <v>61</v>
      </c>
      <c r="E35" s="87">
        <v>501.38388898399995</v>
      </c>
      <c r="F35" s="87">
        <v>512.7543659479999</v>
      </c>
      <c r="G35" s="87">
        <v>524.1248429119998</v>
      </c>
      <c r="H35" s="87">
        <v>539.285478864</v>
      </c>
      <c r="I35" s="87">
        <v>527.373550616</v>
      </c>
      <c r="J35" s="87">
        <v>540.909832716</v>
      </c>
      <c r="K35" s="87">
        <v>541.451284</v>
      </c>
      <c r="L35" s="87">
        <v>522.5004890599998</v>
      </c>
      <c r="M35" s="87">
        <v>569.0652994839999</v>
      </c>
      <c r="N35" s="87">
        <v>619.9297633902999</v>
      </c>
      <c r="O35" s="87">
        <v>665.98507932</v>
      </c>
      <c r="P35" s="87">
        <v>668.69233574</v>
      </c>
      <c r="Q35" s="91" t="s">
        <v>62</v>
      </c>
    </row>
    <row r="36" spans="1:17" s="66" customFormat="1" ht="21.75" customHeight="1">
      <c r="A36" s="77"/>
      <c r="B36" s="80"/>
      <c r="C36" s="78"/>
      <c r="D36" s="78" t="s">
        <v>63</v>
      </c>
      <c r="E36" s="87">
        <v>1579.317950144</v>
      </c>
      <c r="F36" s="87">
        <v>1615.1340159679999</v>
      </c>
      <c r="G36" s="87">
        <v>1650.950081792</v>
      </c>
      <c r="H36" s="87">
        <v>1698.704836224</v>
      </c>
      <c r="I36" s="87">
        <v>1661.183243456</v>
      </c>
      <c r="J36" s="87">
        <v>1703.821417056</v>
      </c>
      <c r="K36" s="87">
        <v>1705.526944</v>
      </c>
      <c r="L36" s="87">
        <v>1645.83350096</v>
      </c>
      <c r="M36" s="87">
        <v>1792.5088181439999</v>
      </c>
      <c r="N36" s="87">
        <v>1952.7276896247997</v>
      </c>
      <c r="O36" s="87">
        <v>2097.79814112</v>
      </c>
      <c r="P36" s="87">
        <v>2106.32577584</v>
      </c>
      <c r="Q36" s="91"/>
    </row>
    <row r="37" spans="1:17" s="66" customFormat="1" ht="31.5" customHeight="1">
      <c r="A37" s="77"/>
      <c r="B37" s="80"/>
      <c r="C37" s="83" t="s">
        <v>64</v>
      </c>
      <c r="D37" s="83"/>
      <c r="E37" s="87">
        <v>18.172068464</v>
      </c>
      <c r="F37" s="87">
        <v>18</v>
      </c>
      <c r="G37" s="87">
        <v>18.996287552</v>
      </c>
      <c r="H37" s="87">
        <v>19</v>
      </c>
      <c r="I37" s="87">
        <v>19.114033135999996</v>
      </c>
      <c r="J37" s="87">
        <v>19</v>
      </c>
      <c r="K37" s="87">
        <v>19</v>
      </c>
      <c r="L37" s="87">
        <v>18.937414759999996</v>
      </c>
      <c r="M37" s="87">
        <v>20</v>
      </c>
      <c r="N37" s="87">
        <v>22.46862404379999</v>
      </c>
      <c r="O37" s="87">
        <v>24.137844719999997</v>
      </c>
      <c r="P37" s="87">
        <v>24.235966039999997</v>
      </c>
      <c r="Q37" s="89" t="s">
        <v>65</v>
      </c>
    </row>
    <row r="38" spans="2:220" s="67" customFormat="1" ht="27" customHeight="1">
      <c r="B38" s="84"/>
      <c r="C38" s="84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5"/>
      <c r="HG38" s="95"/>
      <c r="HH38" s="95"/>
      <c r="HI38" s="95"/>
      <c r="HJ38" s="95"/>
      <c r="HK38" s="95"/>
      <c r="HL38" s="95"/>
    </row>
    <row r="39" spans="2:225" s="68" customFormat="1" ht="20.25">
      <c r="B39" s="69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HK39"/>
      <c r="HL39"/>
      <c r="HM39"/>
      <c r="HN39"/>
      <c r="HO39"/>
      <c r="HP39"/>
      <c r="HQ39"/>
    </row>
    <row r="40" spans="2:225" s="68" customFormat="1" ht="20.25">
      <c r="B40" s="69"/>
      <c r="C40" s="69"/>
      <c r="D40" s="69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HK40"/>
      <c r="HL40"/>
      <c r="HM40"/>
      <c r="HN40"/>
      <c r="HO40"/>
      <c r="HP40"/>
      <c r="HQ40"/>
    </row>
  </sheetData>
  <sheetProtection/>
  <mergeCells count="39">
    <mergeCell ref="A1:Q1"/>
    <mergeCell ref="E2:P2"/>
    <mergeCell ref="C4:D4"/>
    <mergeCell ref="C8:D8"/>
    <mergeCell ref="C9:D9"/>
    <mergeCell ref="C10:D10"/>
    <mergeCell ref="C11:D11"/>
    <mergeCell ref="C14:D14"/>
    <mergeCell ref="C15:D15"/>
    <mergeCell ref="C27:D27"/>
    <mergeCell ref="C32:D32"/>
    <mergeCell ref="C33:D33"/>
    <mergeCell ref="C34:D34"/>
    <mergeCell ref="C37:D37"/>
    <mergeCell ref="A2:A3"/>
    <mergeCell ref="A4:A29"/>
    <mergeCell ref="A30:A37"/>
    <mergeCell ref="B4:B7"/>
    <mergeCell ref="B8:B11"/>
    <mergeCell ref="B12:B26"/>
    <mergeCell ref="B27:B29"/>
    <mergeCell ref="B30:B34"/>
    <mergeCell ref="B35:B37"/>
    <mergeCell ref="C5:C7"/>
    <mergeCell ref="C12:C13"/>
    <mergeCell ref="C16:C21"/>
    <mergeCell ref="C22:C26"/>
    <mergeCell ref="C28:C29"/>
    <mergeCell ref="C30:C31"/>
    <mergeCell ref="C35:C36"/>
    <mergeCell ref="Q2:Q3"/>
    <mergeCell ref="Q4:Q7"/>
    <mergeCell ref="Q8:Q10"/>
    <mergeCell ref="Q12:Q21"/>
    <mergeCell ref="Q22:Q26"/>
    <mergeCell ref="Q28:Q29"/>
    <mergeCell ref="Q30:Q33"/>
    <mergeCell ref="Q35:Q36"/>
    <mergeCell ref="B2:D3"/>
  </mergeCells>
  <printOptions horizontalCentered="1"/>
  <pageMargins left="0.16" right="0.11999999999999998" top="0.59" bottom="0.28" header="0.23999999999999996" footer="0"/>
  <pageSetup fitToHeight="1" fitToWidth="1" horizontalDpi="600" verticalDpi="600" orientation="portrait" paperSize="8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40"/>
  <sheetViews>
    <sheetView zoomScaleSheetLayoutView="100" workbookViewId="0" topLeftCell="A1">
      <pane xSplit="4" ySplit="3" topLeftCell="E34" activePane="bottomRight" state="frozen"/>
      <selection pane="bottomRight" activeCell="T20" sqref="T20"/>
    </sheetView>
  </sheetViews>
  <sheetFormatPr defaultColWidth="9.00390625" defaultRowHeight="14.25"/>
  <cols>
    <col min="1" max="1" width="4.375" style="68" customWidth="1"/>
    <col min="2" max="2" width="5.375" style="69" customWidth="1"/>
    <col min="3" max="3" width="12.125" style="69" customWidth="1"/>
    <col min="4" max="4" width="20.00390625" style="69" customWidth="1"/>
    <col min="5" max="16" width="6.25390625" style="70" bestFit="1" customWidth="1"/>
    <col min="17" max="17" width="60.50390625" style="68" customWidth="1"/>
    <col min="18" max="218" width="9.00390625" style="68" customWidth="1"/>
  </cols>
  <sheetData>
    <row r="1" spans="1:225" s="64" customFormat="1" ht="40.5" customHeight="1">
      <c r="A1" s="71" t="s">
        <v>73</v>
      </c>
      <c r="B1" s="71"/>
      <c r="C1" s="72" t="s">
        <v>74</v>
      </c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2"/>
      <c r="HK1"/>
      <c r="HL1"/>
      <c r="HM1"/>
      <c r="HN1"/>
      <c r="HO1"/>
      <c r="HP1"/>
      <c r="HQ1"/>
    </row>
    <row r="2" spans="1:17" s="65" customFormat="1" ht="24.75" customHeight="1">
      <c r="A2" s="74" t="s">
        <v>2</v>
      </c>
      <c r="B2" s="74" t="s">
        <v>3</v>
      </c>
      <c r="C2" s="74"/>
      <c r="D2" s="74"/>
      <c r="E2" s="75" t="s">
        <v>4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4" t="s">
        <v>5</v>
      </c>
    </row>
    <row r="3" spans="1:17" s="65" customFormat="1" ht="22.5" customHeight="1">
      <c r="A3" s="74"/>
      <c r="B3" s="74"/>
      <c r="C3" s="74"/>
      <c r="D3" s="74"/>
      <c r="E3" s="76">
        <v>2008</v>
      </c>
      <c r="F3" s="76">
        <v>2009</v>
      </c>
      <c r="G3" s="76">
        <v>2010</v>
      </c>
      <c r="H3" s="76">
        <v>2011</v>
      </c>
      <c r="I3" s="76">
        <v>2012</v>
      </c>
      <c r="J3" s="76">
        <v>2013</v>
      </c>
      <c r="K3" s="76">
        <v>2014</v>
      </c>
      <c r="L3" s="76">
        <v>2015</v>
      </c>
      <c r="M3" s="76">
        <v>2016</v>
      </c>
      <c r="N3" s="75">
        <v>2017</v>
      </c>
      <c r="O3" s="75">
        <v>2018</v>
      </c>
      <c r="P3" s="75">
        <v>2019</v>
      </c>
      <c r="Q3" s="74"/>
    </row>
    <row r="4" spans="1:17" s="66" customFormat="1" ht="22.5" customHeight="1">
      <c r="A4" s="77" t="s">
        <v>6</v>
      </c>
      <c r="B4" s="77" t="s">
        <v>7</v>
      </c>
      <c r="C4" s="78" t="s">
        <v>8</v>
      </c>
      <c r="D4" s="78"/>
      <c r="E4" s="79">
        <v>88.9869332</v>
      </c>
      <c r="F4" s="79">
        <v>91.00499539999998</v>
      </c>
      <c r="G4" s="79">
        <v>93.02305759999999</v>
      </c>
      <c r="H4" s="79">
        <v>95.71380719999999</v>
      </c>
      <c r="I4" s="79">
        <v>93.59964679999999</v>
      </c>
      <c r="J4" s="79">
        <v>96.00210179999999</v>
      </c>
      <c r="K4" s="79">
        <v>96.09819999999999</v>
      </c>
      <c r="L4" s="79">
        <v>92.73476299999999</v>
      </c>
      <c r="M4" s="79">
        <v>100.99920819999998</v>
      </c>
      <c r="N4" s="87">
        <v>110.03243899999998</v>
      </c>
      <c r="O4" s="87">
        <v>118.20078599999998</v>
      </c>
      <c r="P4" s="87">
        <v>118.681277</v>
      </c>
      <c r="Q4" s="89" t="s">
        <v>67</v>
      </c>
    </row>
    <row r="5" spans="1:17" s="66" customFormat="1" ht="22.5" customHeight="1">
      <c r="A5" s="77"/>
      <c r="B5" s="77"/>
      <c r="C5" s="78" t="s">
        <v>10</v>
      </c>
      <c r="D5" s="78" t="s">
        <v>11</v>
      </c>
      <c r="E5" s="79">
        <v>101.93048711999998</v>
      </c>
      <c r="F5" s="79">
        <v>104.24208563999998</v>
      </c>
      <c r="G5" s="79">
        <v>106.55368415999999</v>
      </c>
      <c r="H5" s="79">
        <v>109.63581551999998</v>
      </c>
      <c r="I5" s="79">
        <v>107.21414087999999</v>
      </c>
      <c r="J5" s="79">
        <v>109.96604387999999</v>
      </c>
      <c r="K5" s="79">
        <v>110.07611999999999</v>
      </c>
      <c r="L5" s="79">
        <v>106.22345579999998</v>
      </c>
      <c r="M5" s="79">
        <v>115.69000211999999</v>
      </c>
      <c r="N5" s="87">
        <v>126.0371574</v>
      </c>
      <c r="O5" s="87">
        <v>135.39362759999997</v>
      </c>
      <c r="P5" s="87">
        <v>135.94400819999998</v>
      </c>
      <c r="Q5" s="90"/>
    </row>
    <row r="6" spans="1:17" s="66" customFormat="1" ht="22.5" customHeight="1">
      <c r="A6" s="77"/>
      <c r="B6" s="77"/>
      <c r="C6" s="78"/>
      <c r="D6" s="78" t="s">
        <v>12</v>
      </c>
      <c r="E6" s="79">
        <v>123.77273435999999</v>
      </c>
      <c r="F6" s="79">
        <v>126.57967541999997</v>
      </c>
      <c r="G6" s="79">
        <v>129.38661647999996</v>
      </c>
      <c r="H6" s="79">
        <v>133.12920455999995</v>
      </c>
      <c r="I6" s="79">
        <v>130.18859963999998</v>
      </c>
      <c r="J6" s="79">
        <v>133.53019614</v>
      </c>
      <c r="K6" s="79">
        <v>133.66385999999997</v>
      </c>
      <c r="L6" s="79">
        <v>128.98562489999995</v>
      </c>
      <c r="M6" s="79">
        <v>140.48071685999997</v>
      </c>
      <c r="N6" s="87">
        <v>153.0451197</v>
      </c>
      <c r="O6" s="87">
        <v>164.40654779999997</v>
      </c>
      <c r="P6" s="87">
        <v>165.07486709999998</v>
      </c>
      <c r="Q6" s="90"/>
    </row>
    <row r="7" spans="1:17" s="66" customFormat="1" ht="22.5" customHeight="1">
      <c r="A7" s="77"/>
      <c r="B7" s="77"/>
      <c r="C7" s="78"/>
      <c r="D7" s="78" t="s">
        <v>13</v>
      </c>
      <c r="E7" s="79">
        <v>166.64825671999998</v>
      </c>
      <c r="F7" s="79">
        <v>170.42753683999996</v>
      </c>
      <c r="G7" s="79">
        <v>174.20681695999997</v>
      </c>
      <c r="H7" s="79">
        <v>179.24585711999998</v>
      </c>
      <c r="I7" s="79">
        <v>175.28661128</v>
      </c>
      <c r="J7" s="79">
        <v>179.78575427999996</v>
      </c>
      <c r="K7" s="79">
        <v>179.96571999999998</v>
      </c>
      <c r="L7" s="79">
        <v>173.6669198</v>
      </c>
      <c r="M7" s="79">
        <v>189.14397171999997</v>
      </c>
      <c r="N7" s="87">
        <v>206.0607494</v>
      </c>
      <c r="O7" s="87">
        <v>221.35783559999993</v>
      </c>
      <c r="P7" s="87">
        <v>222.2576642</v>
      </c>
      <c r="Q7" s="90"/>
    </row>
    <row r="8" spans="1:17" s="66" customFormat="1" ht="22.5" customHeight="1">
      <c r="A8" s="77"/>
      <c r="B8" s="77" t="s">
        <v>14</v>
      </c>
      <c r="C8" s="78" t="s">
        <v>15</v>
      </c>
      <c r="D8" s="78"/>
      <c r="E8" s="79">
        <v>2245.70660512</v>
      </c>
      <c r="F8" s="79">
        <v>2296.63515664</v>
      </c>
      <c r="G8" s="79">
        <v>2347.56370816</v>
      </c>
      <c r="H8" s="79">
        <v>2415.4684435199997</v>
      </c>
      <c r="I8" s="79">
        <v>2362.1147228799996</v>
      </c>
      <c r="J8" s="79">
        <v>2422.7439508800003</v>
      </c>
      <c r="K8" s="79">
        <v>2425.16912</v>
      </c>
      <c r="L8" s="79">
        <v>2340.2882008</v>
      </c>
      <c r="M8" s="79">
        <v>2548.85274512</v>
      </c>
      <c r="N8" s="87">
        <v>2776.8186424</v>
      </c>
      <c r="O8" s="87">
        <v>2982.9580176</v>
      </c>
      <c r="P8" s="87">
        <v>2995.0838632</v>
      </c>
      <c r="Q8" s="91" t="s">
        <v>75</v>
      </c>
    </row>
    <row r="9" spans="1:17" s="66" customFormat="1" ht="22.5" customHeight="1">
      <c r="A9" s="77"/>
      <c r="B9" s="77"/>
      <c r="C9" s="78" t="s">
        <v>17</v>
      </c>
      <c r="D9" s="78"/>
      <c r="E9" s="79">
        <v>2202.83108276</v>
      </c>
      <c r="F9" s="79">
        <v>2252.78729522</v>
      </c>
      <c r="G9" s="79">
        <v>2302.7435076799998</v>
      </c>
      <c r="H9" s="79">
        <v>2369.3517909599996</v>
      </c>
      <c r="I9" s="79">
        <v>2317.01671124</v>
      </c>
      <c r="J9" s="79">
        <v>2376.4883927399997</v>
      </c>
      <c r="K9" s="79">
        <v>2378.86726</v>
      </c>
      <c r="L9" s="79">
        <v>2295.6069058999997</v>
      </c>
      <c r="M9" s="79">
        <v>2500.1894902599997</v>
      </c>
      <c r="N9" s="87">
        <v>2723.8030127</v>
      </c>
      <c r="O9" s="87">
        <v>2926.0067298</v>
      </c>
      <c r="P9" s="87">
        <v>2937.9010660999998</v>
      </c>
      <c r="Q9" s="91"/>
    </row>
    <row r="10" spans="1:17" s="66" customFormat="1" ht="22.5" customHeight="1">
      <c r="A10" s="77"/>
      <c r="B10" s="77"/>
      <c r="C10" s="78" t="s">
        <v>18</v>
      </c>
      <c r="D10" s="78"/>
      <c r="E10" s="79">
        <v>2383.2318655199997</v>
      </c>
      <c r="F10" s="79">
        <v>2437.2792404399997</v>
      </c>
      <c r="G10" s="79">
        <v>2491.32661536</v>
      </c>
      <c r="H10" s="79">
        <v>2563.38978192</v>
      </c>
      <c r="I10" s="79">
        <v>2506.7687224799997</v>
      </c>
      <c r="J10" s="79">
        <v>2571.11083548</v>
      </c>
      <c r="K10" s="79">
        <v>2573.68452</v>
      </c>
      <c r="L10" s="79">
        <v>2483.6055617999996</v>
      </c>
      <c r="M10" s="79">
        <v>2704.9424305199996</v>
      </c>
      <c r="N10" s="87">
        <v>2946.8687754</v>
      </c>
      <c r="O10" s="87">
        <v>3165.6319595999994</v>
      </c>
      <c r="P10" s="87">
        <v>3178.5003822000003</v>
      </c>
      <c r="Q10" s="91"/>
    </row>
    <row r="11" spans="1:17" s="66" customFormat="1" ht="30.75" customHeight="1">
      <c r="A11" s="77"/>
      <c r="B11" s="77"/>
      <c r="C11" s="78" t="s">
        <v>19</v>
      </c>
      <c r="D11" s="78"/>
      <c r="E11" s="79">
        <v>1021.73178756</v>
      </c>
      <c r="F11" s="79">
        <v>1044.9028108199998</v>
      </c>
      <c r="G11" s="79">
        <v>1068.0738340799999</v>
      </c>
      <c r="H11" s="79">
        <v>1098.96853176</v>
      </c>
      <c r="I11" s="79">
        <v>1074.69412644</v>
      </c>
      <c r="J11" s="79">
        <v>1102.2786779399999</v>
      </c>
      <c r="K11" s="79">
        <v>1103.38206</v>
      </c>
      <c r="L11" s="79">
        <v>1064.7636879</v>
      </c>
      <c r="M11" s="79">
        <v>1159.6545450599997</v>
      </c>
      <c r="N11" s="87">
        <v>1263.3724587</v>
      </c>
      <c r="O11" s="87">
        <v>1357.1599338</v>
      </c>
      <c r="P11" s="87">
        <v>1362.6768441</v>
      </c>
      <c r="Q11" s="90" t="s">
        <v>20</v>
      </c>
    </row>
    <row r="12" spans="1:17" s="66" customFormat="1" ht="22.5" customHeight="1">
      <c r="A12" s="77"/>
      <c r="B12" s="80" t="s">
        <v>21</v>
      </c>
      <c r="C12" s="78" t="s">
        <v>22</v>
      </c>
      <c r="D12" s="78" t="s">
        <v>23</v>
      </c>
      <c r="E12" s="79">
        <v>1643.02237572</v>
      </c>
      <c r="F12" s="79">
        <v>1680.2831423399998</v>
      </c>
      <c r="G12" s="79">
        <v>1717.5439089599997</v>
      </c>
      <c r="H12" s="79">
        <v>1767.2249311199998</v>
      </c>
      <c r="I12" s="79">
        <v>1728.18984228</v>
      </c>
      <c r="J12" s="79">
        <v>1772.5478977799999</v>
      </c>
      <c r="K12" s="79">
        <v>1774.3222199999998</v>
      </c>
      <c r="L12" s="79">
        <v>1712.2209423</v>
      </c>
      <c r="M12" s="79">
        <v>1864.8126532199997</v>
      </c>
      <c r="N12" s="87">
        <v>2031.5989418999998</v>
      </c>
      <c r="O12" s="87">
        <v>2182.4163305999996</v>
      </c>
      <c r="P12" s="87">
        <v>2191.2879417</v>
      </c>
      <c r="Q12" s="92" t="s">
        <v>76</v>
      </c>
    </row>
    <row r="13" spans="1:17" s="66" customFormat="1" ht="22.5" customHeight="1">
      <c r="A13" s="77"/>
      <c r="B13" s="80"/>
      <c r="C13" s="78"/>
      <c r="D13" s="78" t="s">
        <v>25</v>
      </c>
      <c r="E13" s="79">
        <v>1852.5461547999996</v>
      </c>
      <c r="F13" s="79">
        <v>1894.5585405999996</v>
      </c>
      <c r="G13" s="79">
        <v>1936.5709263999995</v>
      </c>
      <c r="H13" s="79">
        <v>1992.5874407999997</v>
      </c>
      <c r="I13" s="79">
        <v>1948.5744651999994</v>
      </c>
      <c r="J13" s="79">
        <v>1998.5892101999993</v>
      </c>
      <c r="K13" s="79">
        <v>2000.5897999999995</v>
      </c>
      <c r="L13" s="79">
        <v>1930.5691569999994</v>
      </c>
      <c r="M13" s="79">
        <v>2102.6198797999996</v>
      </c>
      <c r="N13" s="87">
        <v>2290.6753209999997</v>
      </c>
      <c r="O13" s="87">
        <v>2460.725453999999</v>
      </c>
      <c r="P13" s="87">
        <v>2470.7284029999996</v>
      </c>
      <c r="Q13" s="92"/>
    </row>
    <row r="14" spans="1:17" s="66" customFormat="1" ht="22.5" customHeight="1">
      <c r="A14" s="77"/>
      <c r="B14" s="80"/>
      <c r="C14" s="78" t="s">
        <v>26</v>
      </c>
      <c r="D14" s="78"/>
      <c r="E14" s="79">
        <v>1789.4463294399998</v>
      </c>
      <c r="F14" s="79">
        <v>1830.0277256799995</v>
      </c>
      <c r="G14" s="79">
        <v>1870.6091219199996</v>
      </c>
      <c r="H14" s="79">
        <v>1924.7176502399998</v>
      </c>
      <c r="I14" s="79">
        <v>1882.2038065599995</v>
      </c>
      <c r="J14" s="79">
        <v>1930.5149925599997</v>
      </c>
      <c r="K14" s="79">
        <v>1932.4474399999997</v>
      </c>
      <c r="L14" s="79">
        <v>1864.8117795999997</v>
      </c>
      <c r="M14" s="79">
        <v>2031.0022594399993</v>
      </c>
      <c r="N14" s="87">
        <v>2212.6523187999996</v>
      </c>
      <c r="O14" s="87">
        <v>2376.9103511999997</v>
      </c>
      <c r="P14" s="87">
        <v>2386.5725883999994</v>
      </c>
      <c r="Q14" s="92"/>
    </row>
    <row r="15" spans="1:17" s="66" customFormat="1" ht="22.5" customHeight="1">
      <c r="A15" s="77"/>
      <c r="B15" s="80"/>
      <c r="C15" s="78" t="s">
        <v>27</v>
      </c>
      <c r="D15" s="78"/>
      <c r="E15" s="79">
        <v>1598.52890912</v>
      </c>
      <c r="F15" s="79">
        <v>1634.7806446399998</v>
      </c>
      <c r="G15" s="79">
        <v>1671.0323801599998</v>
      </c>
      <c r="H15" s="79">
        <v>1719.36802752</v>
      </c>
      <c r="I15" s="79">
        <v>1681.3900188799998</v>
      </c>
      <c r="J15" s="79">
        <v>1724.5468468799997</v>
      </c>
      <c r="K15" s="79">
        <v>1726.2731199999998</v>
      </c>
      <c r="L15" s="79">
        <v>1665.8535608</v>
      </c>
      <c r="M15" s="79">
        <v>1814.31304912</v>
      </c>
      <c r="N15" s="87">
        <v>1976.5827224000002</v>
      </c>
      <c r="O15" s="87">
        <v>2123.3159376</v>
      </c>
      <c r="P15" s="87">
        <v>2131.9473032</v>
      </c>
      <c r="Q15" s="92"/>
    </row>
    <row r="16" spans="1:17" s="66" customFormat="1" ht="22.5" customHeight="1">
      <c r="A16" s="77"/>
      <c r="B16" s="80"/>
      <c r="C16" s="78" t="s">
        <v>69</v>
      </c>
      <c r="D16" s="78" t="s">
        <v>29</v>
      </c>
      <c r="E16" s="79">
        <v>1334.8039979999999</v>
      </c>
      <c r="F16" s="79">
        <v>1365.0749309999999</v>
      </c>
      <c r="G16" s="79">
        <v>1395.3458639999997</v>
      </c>
      <c r="H16" s="79">
        <v>1435.7071079999998</v>
      </c>
      <c r="I16" s="79">
        <v>1403.994702</v>
      </c>
      <c r="J16" s="79">
        <v>1440.0315269999999</v>
      </c>
      <c r="K16" s="79">
        <v>1441.473</v>
      </c>
      <c r="L16" s="79">
        <v>1391.0214449999999</v>
      </c>
      <c r="M16" s="79">
        <v>1514.9881229999996</v>
      </c>
      <c r="N16" s="87">
        <v>1650.4865849999999</v>
      </c>
      <c r="O16" s="87">
        <v>1773.0117899999998</v>
      </c>
      <c r="P16" s="87">
        <v>1780.219155</v>
      </c>
      <c r="Q16" s="92"/>
    </row>
    <row r="17" spans="1:17" s="66" customFormat="1" ht="22.5" customHeight="1">
      <c r="A17" s="77"/>
      <c r="B17" s="80"/>
      <c r="C17" s="78"/>
      <c r="D17" s="78" t="s">
        <v>30</v>
      </c>
      <c r="E17" s="79">
        <v>1372.3241249255998</v>
      </c>
      <c r="F17" s="79">
        <v>1403.4459463331996</v>
      </c>
      <c r="G17" s="79">
        <v>1434.5677677407996</v>
      </c>
      <c r="H17" s="79">
        <v>1476.0635296175994</v>
      </c>
      <c r="I17" s="79">
        <v>1443.4597167143995</v>
      </c>
      <c r="J17" s="79">
        <v>1480.5095041043996</v>
      </c>
      <c r="K17" s="79">
        <v>1481.9914955999996</v>
      </c>
      <c r="L17" s="79">
        <v>1430.1217932539994</v>
      </c>
      <c r="M17" s="79">
        <v>1557.5730618755995</v>
      </c>
      <c r="N17" s="87">
        <v>1696.8802624619996</v>
      </c>
      <c r="O17" s="87">
        <v>1822.8495395879995</v>
      </c>
      <c r="P17" s="87">
        <v>1830.2594970659995</v>
      </c>
      <c r="Q17" s="92"/>
    </row>
    <row r="18" spans="1:17" s="66" customFormat="1" ht="22.5" customHeight="1">
      <c r="A18" s="77"/>
      <c r="B18" s="80"/>
      <c r="C18" s="78"/>
      <c r="D18" s="78" t="s">
        <v>31</v>
      </c>
      <c r="E18" s="79">
        <v>1414.3340471171998</v>
      </c>
      <c r="F18" s="79">
        <v>1446.4085773433997</v>
      </c>
      <c r="G18" s="79">
        <v>1478.4831075695995</v>
      </c>
      <c r="H18" s="79">
        <v>1521.2491478711995</v>
      </c>
      <c r="I18" s="79">
        <v>1487.6472590627995</v>
      </c>
      <c r="J18" s="79">
        <v>1525.8312236177997</v>
      </c>
      <c r="K18" s="79">
        <v>1527.3585821999998</v>
      </c>
      <c r="L18" s="79">
        <v>1473.9010318229996</v>
      </c>
      <c r="M18" s="79">
        <v>1605.2538698921994</v>
      </c>
      <c r="N18" s="87">
        <v>1748.8255766189995</v>
      </c>
      <c r="O18" s="87">
        <v>1878.6510561059997</v>
      </c>
      <c r="P18" s="87">
        <v>1886.2878490169999</v>
      </c>
      <c r="Q18" s="92"/>
    </row>
    <row r="19" spans="1:17" s="66" customFormat="1" ht="22.5" customHeight="1">
      <c r="A19" s="77"/>
      <c r="B19" s="80"/>
      <c r="C19" s="78"/>
      <c r="D19" s="78" t="s">
        <v>32</v>
      </c>
      <c r="E19" s="79">
        <v>1439.1614014799998</v>
      </c>
      <c r="F19" s="79">
        <v>1471.7989710599998</v>
      </c>
      <c r="G19" s="79">
        <v>1504.4365406399995</v>
      </c>
      <c r="H19" s="79">
        <v>1547.9533000799995</v>
      </c>
      <c r="I19" s="79">
        <v>1513.7615605199996</v>
      </c>
      <c r="J19" s="79">
        <v>1552.6158100199998</v>
      </c>
      <c r="K19" s="79">
        <v>1554.1699799999997</v>
      </c>
      <c r="L19" s="79">
        <v>1499.7740306999997</v>
      </c>
      <c r="M19" s="79">
        <v>1633.4326489799996</v>
      </c>
      <c r="N19" s="87">
        <v>1779.5246270999996</v>
      </c>
      <c r="O19" s="87">
        <v>1911.6290753999997</v>
      </c>
      <c r="P19" s="87">
        <v>1919.3999252999997</v>
      </c>
      <c r="Q19" s="92"/>
    </row>
    <row r="20" spans="1:17" s="66" customFormat="1" ht="22.5" customHeight="1">
      <c r="A20" s="77"/>
      <c r="B20" s="80"/>
      <c r="C20" s="78"/>
      <c r="D20" s="81" t="s">
        <v>33</v>
      </c>
      <c r="E20" s="79">
        <v>1542.7745506096</v>
      </c>
      <c r="F20" s="79">
        <v>1577.7618784311999</v>
      </c>
      <c r="G20" s="79">
        <v>1612.7492062527997</v>
      </c>
      <c r="H20" s="79">
        <v>1659.3989766815998</v>
      </c>
      <c r="I20" s="79">
        <v>1622.7455856303998</v>
      </c>
      <c r="J20" s="79">
        <v>1664.3971663703999</v>
      </c>
      <c r="K20" s="79">
        <v>1666.0632295999999</v>
      </c>
      <c r="L20" s="79">
        <v>1607.7510165639997</v>
      </c>
      <c r="M20" s="79">
        <v>1751.0324543095996</v>
      </c>
      <c r="N20" s="87">
        <v>1907.6423978919997</v>
      </c>
      <c r="O20" s="87">
        <v>2049.2577724079997</v>
      </c>
      <c r="P20" s="87">
        <v>2057.588088556</v>
      </c>
      <c r="Q20" s="92"/>
    </row>
    <row r="21" spans="1:17" s="66" customFormat="1" ht="22.5" customHeight="1">
      <c r="A21" s="77"/>
      <c r="B21" s="80"/>
      <c r="C21" s="78"/>
      <c r="D21" s="81" t="s">
        <v>34</v>
      </c>
      <c r="E21" s="79">
        <v>1686.7068702</v>
      </c>
      <c r="F21" s="79">
        <v>1724.9583218999999</v>
      </c>
      <c r="G21" s="79">
        <v>1763.2097735999998</v>
      </c>
      <c r="H21" s="79">
        <v>1814.2117091999999</v>
      </c>
      <c r="I21" s="79">
        <v>1774.1387598</v>
      </c>
      <c r="J21" s="79">
        <v>1819.6762022999999</v>
      </c>
      <c r="K21" s="79">
        <v>1821.4977</v>
      </c>
      <c r="L21" s="79">
        <v>1757.7452805</v>
      </c>
      <c r="M21" s="79">
        <v>1914.3940826999997</v>
      </c>
      <c r="N21" s="87">
        <v>2085.6148665</v>
      </c>
      <c r="O21" s="87">
        <v>2240.442171</v>
      </c>
      <c r="P21" s="87">
        <v>2249.5496595000004</v>
      </c>
      <c r="Q21" s="92"/>
    </row>
    <row r="22" spans="1:17" s="66" customFormat="1" ht="22.5" customHeight="1">
      <c r="A22" s="77"/>
      <c r="B22" s="80"/>
      <c r="C22" s="78" t="s">
        <v>35</v>
      </c>
      <c r="D22" s="78" t="s">
        <v>29</v>
      </c>
      <c r="E22" s="79">
        <v>1691.5607029199998</v>
      </c>
      <c r="F22" s="79">
        <v>1729.9222307399996</v>
      </c>
      <c r="G22" s="79">
        <v>1768.2837585599998</v>
      </c>
      <c r="H22" s="79">
        <v>1819.4324623199998</v>
      </c>
      <c r="I22" s="79">
        <v>1779.2441950799998</v>
      </c>
      <c r="J22" s="79">
        <v>1824.91268058</v>
      </c>
      <c r="K22" s="79">
        <v>1826.7394199999999</v>
      </c>
      <c r="L22" s="79">
        <v>1762.8035402999997</v>
      </c>
      <c r="M22" s="79">
        <v>1919.9031304199996</v>
      </c>
      <c r="N22" s="87">
        <v>2091.6166359</v>
      </c>
      <c r="O22" s="87">
        <v>2246.8894865999996</v>
      </c>
      <c r="P22" s="87">
        <v>2256.0231837</v>
      </c>
      <c r="Q22" s="89" t="s">
        <v>77</v>
      </c>
    </row>
    <row r="23" spans="1:17" s="66" customFormat="1" ht="22.5" customHeight="1">
      <c r="A23" s="77"/>
      <c r="B23" s="80"/>
      <c r="C23" s="78"/>
      <c r="D23" s="78" t="s">
        <v>37</v>
      </c>
      <c r="E23" s="79">
        <v>1445.5927298339998</v>
      </c>
      <c r="F23" s="79">
        <v>1478.3761502729997</v>
      </c>
      <c r="G23" s="79">
        <v>1511.1595707119998</v>
      </c>
      <c r="H23" s="79">
        <v>1554.8707979639998</v>
      </c>
      <c r="I23" s="79">
        <v>1520.5262622659998</v>
      </c>
      <c r="J23" s="79">
        <v>1559.5541437409997</v>
      </c>
      <c r="K23" s="79">
        <v>1561.115259</v>
      </c>
      <c r="L23" s="79">
        <v>1506.4762249349997</v>
      </c>
      <c r="M23" s="79">
        <v>1640.7321372089996</v>
      </c>
      <c r="N23" s="87">
        <v>1787.4769715549999</v>
      </c>
      <c r="O23" s="87">
        <v>1920.1717685699996</v>
      </c>
      <c r="P23" s="87">
        <v>1927.977344865</v>
      </c>
      <c r="Q23" s="90"/>
    </row>
    <row r="24" spans="1:17" s="66" customFormat="1" ht="22.5" customHeight="1">
      <c r="A24" s="77"/>
      <c r="B24" s="80"/>
      <c r="C24" s="78"/>
      <c r="D24" s="78" t="s">
        <v>38</v>
      </c>
      <c r="E24" s="79">
        <v>1504.0005168980001</v>
      </c>
      <c r="F24" s="79">
        <v>1538.108519981</v>
      </c>
      <c r="G24" s="79">
        <v>1572.216523064</v>
      </c>
      <c r="H24" s="79">
        <v>1617.693860508</v>
      </c>
      <c r="I24" s="79">
        <v>1581.9616668019999</v>
      </c>
      <c r="J24" s="79">
        <v>1622.566432377</v>
      </c>
      <c r="K24" s="79">
        <v>1624.190623</v>
      </c>
      <c r="L24" s="79">
        <v>1567.343951195</v>
      </c>
      <c r="M24" s="79">
        <v>1707.0243447729997</v>
      </c>
      <c r="N24" s="87">
        <v>1859.6982633349999</v>
      </c>
      <c r="O24" s="87">
        <v>1997.75446629</v>
      </c>
      <c r="P24" s="87">
        <v>2005.8754194050002</v>
      </c>
      <c r="Q24" s="90"/>
    </row>
    <row r="25" spans="1:17" s="66" customFormat="1" ht="22.5" customHeight="1">
      <c r="A25" s="77"/>
      <c r="B25" s="80"/>
      <c r="C25" s="78"/>
      <c r="D25" s="81" t="s">
        <v>39</v>
      </c>
      <c r="E25" s="79">
        <v>1545.9457213199998</v>
      </c>
      <c r="F25" s="79">
        <v>1581.0049655399998</v>
      </c>
      <c r="G25" s="79">
        <v>1616.0642097599996</v>
      </c>
      <c r="H25" s="79">
        <v>1662.80986872</v>
      </c>
      <c r="I25" s="79">
        <v>1626.0811366799999</v>
      </c>
      <c r="J25" s="79">
        <v>1667.8183321799997</v>
      </c>
      <c r="K25" s="79">
        <v>1669.4878199999998</v>
      </c>
      <c r="L25" s="79">
        <v>1611.0557462999998</v>
      </c>
      <c r="M25" s="79">
        <v>1754.6316988199997</v>
      </c>
      <c r="N25" s="87">
        <v>1911.5635538999998</v>
      </c>
      <c r="O25" s="87">
        <v>2053.4700186</v>
      </c>
      <c r="P25" s="87">
        <v>2061.8174577</v>
      </c>
      <c r="Q25" s="90"/>
    </row>
    <row r="26" spans="1:17" s="66" customFormat="1" ht="22.5" customHeight="1">
      <c r="A26" s="77"/>
      <c r="B26" s="80"/>
      <c r="C26" s="78"/>
      <c r="D26" s="81" t="s">
        <v>34</v>
      </c>
      <c r="E26" s="79">
        <v>1689.94275868</v>
      </c>
      <c r="F26" s="79">
        <v>1728.2675944599998</v>
      </c>
      <c r="G26" s="79">
        <v>1766.5924302399999</v>
      </c>
      <c r="H26" s="79">
        <v>1817.6922112799998</v>
      </c>
      <c r="I26" s="79">
        <v>1777.5423833199998</v>
      </c>
      <c r="J26" s="79">
        <v>1823.16718782</v>
      </c>
      <c r="K26" s="79">
        <v>1824.99218</v>
      </c>
      <c r="L26" s="79">
        <v>1761.1174537</v>
      </c>
      <c r="M26" s="79">
        <v>1918.0667811799997</v>
      </c>
      <c r="N26" s="87">
        <v>2089.6160461</v>
      </c>
      <c r="O26" s="87">
        <v>2244.7403814</v>
      </c>
      <c r="P26" s="87">
        <v>2253.8653423</v>
      </c>
      <c r="Q26" s="90"/>
    </row>
    <row r="27" spans="1:17" s="66" customFormat="1" ht="106.5" customHeight="1">
      <c r="A27" s="77"/>
      <c r="B27" s="77" t="s">
        <v>40</v>
      </c>
      <c r="C27" s="81" t="s">
        <v>41</v>
      </c>
      <c r="D27" s="81"/>
      <c r="E27" s="82">
        <v>715.2</v>
      </c>
      <c r="F27" s="82">
        <v>752</v>
      </c>
      <c r="G27" s="82">
        <v>716</v>
      </c>
      <c r="H27" s="82">
        <v>761.5999999999999</v>
      </c>
      <c r="I27" s="82">
        <v>758.4</v>
      </c>
      <c r="J27" s="82">
        <v>769.6</v>
      </c>
      <c r="K27" s="82">
        <v>800</v>
      </c>
      <c r="L27" s="82">
        <v>811.9999999999999</v>
      </c>
      <c r="M27" s="82">
        <v>840.8</v>
      </c>
      <c r="N27" s="88">
        <v>916</v>
      </c>
      <c r="O27" s="88">
        <v>984</v>
      </c>
      <c r="P27" s="88">
        <v>988</v>
      </c>
      <c r="Q27" s="93" t="s">
        <v>78</v>
      </c>
    </row>
    <row r="28" spans="1:17" s="66" customFormat="1" ht="28.5" customHeight="1">
      <c r="A28" s="77"/>
      <c r="B28" s="77"/>
      <c r="C28" s="78" t="s">
        <v>43</v>
      </c>
      <c r="D28" s="78" t="s">
        <v>44</v>
      </c>
      <c r="E28" s="79">
        <v>406.91297635999996</v>
      </c>
      <c r="F28" s="79">
        <v>416.14102441999995</v>
      </c>
      <c r="G28" s="79">
        <v>425.36907247999994</v>
      </c>
      <c r="H28" s="79">
        <v>437.67313655999993</v>
      </c>
      <c r="I28" s="79">
        <v>428.0056576399999</v>
      </c>
      <c r="J28" s="79">
        <v>438.9914291399999</v>
      </c>
      <c r="K28" s="79">
        <v>439.43085999999994</v>
      </c>
      <c r="L28" s="79">
        <v>424.0507798999999</v>
      </c>
      <c r="M28" s="79">
        <v>461.8418338599999</v>
      </c>
      <c r="N28" s="87">
        <v>503.14833469999996</v>
      </c>
      <c r="O28" s="87">
        <v>540.4999578</v>
      </c>
      <c r="P28" s="87">
        <v>542.6971121</v>
      </c>
      <c r="Q28" s="90" t="s">
        <v>45</v>
      </c>
    </row>
    <row r="29" spans="1:17" s="66" customFormat="1" ht="28.5" customHeight="1">
      <c r="A29" s="77"/>
      <c r="B29" s="77"/>
      <c r="C29" s="78"/>
      <c r="D29" s="78" t="s">
        <v>46</v>
      </c>
      <c r="E29" s="79">
        <v>695.7160232</v>
      </c>
      <c r="F29" s="79">
        <v>711.4936003999999</v>
      </c>
      <c r="G29" s="79">
        <v>727.2711775999999</v>
      </c>
      <c r="H29" s="79">
        <v>748.3079472</v>
      </c>
      <c r="I29" s="79">
        <v>731.7790567999999</v>
      </c>
      <c r="J29" s="79">
        <v>750.5618868</v>
      </c>
      <c r="K29" s="79">
        <v>751.3131999999999</v>
      </c>
      <c r="L29" s="79">
        <v>725.0172379999999</v>
      </c>
      <c r="M29" s="79">
        <v>789.6301731999998</v>
      </c>
      <c r="N29" s="87">
        <v>860.253614</v>
      </c>
      <c r="O29" s="87">
        <v>924.115236</v>
      </c>
      <c r="P29" s="87">
        <v>927.871802</v>
      </c>
      <c r="Q29" s="90"/>
    </row>
    <row r="30" spans="1:17" s="66" customFormat="1" ht="28.5" customHeight="1">
      <c r="A30" s="77" t="s">
        <v>49</v>
      </c>
      <c r="B30" s="77" t="s">
        <v>50</v>
      </c>
      <c r="C30" s="81" t="s">
        <v>51</v>
      </c>
      <c r="D30" s="81" t="s">
        <v>52</v>
      </c>
      <c r="E30" s="79">
        <v>1391.4320464</v>
      </c>
      <c r="F30" s="79">
        <v>1422.9872007999998</v>
      </c>
      <c r="G30" s="79">
        <v>1454.5423551999997</v>
      </c>
      <c r="H30" s="79">
        <v>1496.6158944</v>
      </c>
      <c r="I30" s="79">
        <v>1463.5581135999998</v>
      </c>
      <c r="J30" s="79">
        <v>1501.1237736</v>
      </c>
      <c r="K30" s="79">
        <v>1502.6263999999999</v>
      </c>
      <c r="L30" s="79">
        <v>1450.0344759999998</v>
      </c>
      <c r="M30" s="79">
        <v>1579.2603463999997</v>
      </c>
      <c r="N30" s="87">
        <v>1720.507228</v>
      </c>
      <c r="O30" s="87">
        <v>1848.230472</v>
      </c>
      <c r="P30" s="87">
        <v>1855.743604</v>
      </c>
      <c r="Q30" s="92" t="s">
        <v>72</v>
      </c>
    </row>
    <row r="31" spans="1:17" s="66" customFormat="1" ht="28.5" customHeight="1">
      <c r="A31" s="77"/>
      <c r="B31" s="77"/>
      <c r="C31" s="81"/>
      <c r="D31" s="81" t="s">
        <v>54</v>
      </c>
      <c r="E31" s="79">
        <v>1046.00095116</v>
      </c>
      <c r="F31" s="79">
        <v>1069.72235502</v>
      </c>
      <c r="G31" s="79">
        <v>1093.44375888</v>
      </c>
      <c r="H31" s="79">
        <v>1125.07229736</v>
      </c>
      <c r="I31" s="79">
        <v>1100.22130284</v>
      </c>
      <c r="J31" s="79">
        <v>1128.46106934</v>
      </c>
      <c r="K31" s="79">
        <v>1129.5906599999998</v>
      </c>
      <c r="L31" s="79">
        <v>1090.0549869</v>
      </c>
      <c r="M31" s="79">
        <v>1187.1997836599999</v>
      </c>
      <c r="N31" s="87">
        <v>1293.3813057</v>
      </c>
      <c r="O31" s="87">
        <v>1389.3965117999999</v>
      </c>
      <c r="P31" s="87">
        <v>1395.0444651</v>
      </c>
      <c r="Q31" s="92"/>
    </row>
    <row r="32" spans="1:17" s="66" customFormat="1" ht="28.5" customHeight="1">
      <c r="A32" s="77"/>
      <c r="B32" s="77"/>
      <c r="C32" s="81" t="s">
        <v>55</v>
      </c>
      <c r="D32" s="81"/>
      <c r="E32" s="79">
        <v>312.26323831999997</v>
      </c>
      <c r="F32" s="79">
        <v>319.34480203999993</v>
      </c>
      <c r="G32" s="79">
        <v>326.42636575999995</v>
      </c>
      <c r="H32" s="79">
        <v>335.86845071999994</v>
      </c>
      <c r="I32" s="79">
        <v>328.4496696799999</v>
      </c>
      <c r="J32" s="79">
        <v>336.88010267999994</v>
      </c>
      <c r="K32" s="79">
        <v>337.2173199999999</v>
      </c>
      <c r="L32" s="79">
        <v>325.41471379999996</v>
      </c>
      <c r="M32" s="79">
        <v>354.4154033199999</v>
      </c>
      <c r="N32" s="87">
        <v>386.1138313999999</v>
      </c>
      <c r="O32" s="87">
        <v>414.7773035999999</v>
      </c>
      <c r="P32" s="87">
        <v>416.46339019999994</v>
      </c>
      <c r="Q32" s="92"/>
    </row>
    <row r="33" spans="1:17" s="66" customFormat="1" ht="28.5" customHeight="1">
      <c r="A33" s="77"/>
      <c r="B33" s="77"/>
      <c r="C33" s="81" t="s">
        <v>56</v>
      </c>
      <c r="D33" s="81"/>
      <c r="E33" s="79">
        <v>1294.355392</v>
      </c>
      <c r="F33" s="79">
        <v>1323.7090239999998</v>
      </c>
      <c r="G33" s="79">
        <v>1353.0626559999996</v>
      </c>
      <c r="H33" s="79">
        <v>1392.2008319999998</v>
      </c>
      <c r="I33" s="79">
        <v>1361.4494079999997</v>
      </c>
      <c r="J33" s="79">
        <v>1396.394208</v>
      </c>
      <c r="K33" s="79">
        <v>1397.792</v>
      </c>
      <c r="L33" s="79">
        <v>1348.8692799999997</v>
      </c>
      <c r="M33" s="79">
        <v>1469.0793919999999</v>
      </c>
      <c r="N33" s="87">
        <v>1600.4718399999997</v>
      </c>
      <c r="O33" s="87">
        <v>1719.28416</v>
      </c>
      <c r="P33" s="87">
        <v>1726.2731199999998</v>
      </c>
      <c r="Q33" s="92"/>
    </row>
    <row r="34" spans="1:17" s="66" customFormat="1" ht="42" customHeight="1">
      <c r="A34" s="77"/>
      <c r="B34" s="77"/>
      <c r="C34" s="81" t="s">
        <v>57</v>
      </c>
      <c r="D34" s="81"/>
      <c r="E34" s="82">
        <v>81.31455000000001</v>
      </c>
      <c r="F34" s="82">
        <v>85.2039</v>
      </c>
      <c r="G34" s="82">
        <v>80.5005</v>
      </c>
      <c r="H34" s="82">
        <v>86.19885</v>
      </c>
      <c r="I34" s="82">
        <v>86.832</v>
      </c>
      <c r="J34" s="82">
        <v>87.28425</v>
      </c>
      <c r="K34" s="82">
        <v>90.45</v>
      </c>
      <c r="L34" s="82">
        <v>94.33935</v>
      </c>
      <c r="M34" s="82">
        <v>95.06295</v>
      </c>
      <c r="N34" s="88">
        <v>104</v>
      </c>
      <c r="O34" s="88">
        <v>111</v>
      </c>
      <c r="P34" s="88">
        <v>112</v>
      </c>
      <c r="Q34" s="92" t="s">
        <v>58</v>
      </c>
    </row>
    <row r="35" spans="1:17" s="66" customFormat="1" ht="21" customHeight="1">
      <c r="A35" s="77"/>
      <c r="B35" s="80" t="s">
        <v>59</v>
      </c>
      <c r="C35" s="83" t="s">
        <v>60</v>
      </c>
      <c r="D35" s="78" t="s">
        <v>61</v>
      </c>
      <c r="E35" s="79">
        <v>491.04607683999996</v>
      </c>
      <c r="F35" s="79">
        <v>502.18211097999983</v>
      </c>
      <c r="G35" s="79">
        <v>513.3181451199998</v>
      </c>
      <c r="H35" s="79">
        <v>528.16619064</v>
      </c>
      <c r="I35" s="79">
        <v>516.4998691599999</v>
      </c>
      <c r="J35" s="79">
        <v>529.7570526599999</v>
      </c>
      <c r="K35" s="79">
        <v>530.28734</v>
      </c>
      <c r="L35" s="79">
        <v>511.72728309999985</v>
      </c>
      <c r="M35" s="79">
        <v>557.3319943399999</v>
      </c>
      <c r="N35" s="87">
        <v>607.1790042999999</v>
      </c>
      <c r="O35" s="87">
        <v>652.2534281999999</v>
      </c>
      <c r="P35" s="87">
        <v>654.9048649</v>
      </c>
      <c r="Q35" s="91" t="s">
        <v>62</v>
      </c>
    </row>
    <row r="36" spans="1:17" s="66" customFormat="1" ht="21" customHeight="1">
      <c r="A36" s="77"/>
      <c r="B36" s="80"/>
      <c r="C36" s="78"/>
      <c r="D36" s="78" t="s">
        <v>63</v>
      </c>
      <c r="E36" s="79">
        <v>1546.75469344</v>
      </c>
      <c r="F36" s="79">
        <v>1581.8322836799998</v>
      </c>
      <c r="G36" s="79">
        <v>1616.9098739199999</v>
      </c>
      <c r="H36" s="79">
        <v>1663.6799942399998</v>
      </c>
      <c r="I36" s="79">
        <v>1626.93204256</v>
      </c>
      <c r="J36" s="79">
        <v>1668.6910785599998</v>
      </c>
      <c r="K36" s="79">
        <v>1670.36144</v>
      </c>
      <c r="L36" s="79">
        <v>1611.8987895999999</v>
      </c>
      <c r="M36" s="79">
        <v>1755.5498734399998</v>
      </c>
      <c r="N36" s="87">
        <v>1912.5638488</v>
      </c>
      <c r="O36" s="87">
        <v>2054.5445712</v>
      </c>
      <c r="P36" s="87">
        <v>2062.8963784000002</v>
      </c>
      <c r="Q36" s="91"/>
    </row>
    <row r="37" spans="1:17" s="66" customFormat="1" ht="31.5" customHeight="1">
      <c r="A37" s="77"/>
      <c r="B37" s="80"/>
      <c r="C37" s="83" t="s">
        <v>64</v>
      </c>
      <c r="D37" s="83"/>
      <c r="E37" s="79">
        <v>17.79738664</v>
      </c>
      <c r="F37" s="79">
        <v>18.200999079999995</v>
      </c>
      <c r="G37" s="79">
        <v>18.604611519999995</v>
      </c>
      <c r="H37" s="79">
        <v>19.142761439999994</v>
      </c>
      <c r="I37" s="79">
        <v>18.71992936</v>
      </c>
      <c r="J37" s="79">
        <v>19.200420359999995</v>
      </c>
      <c r="K37" s="79">
        <v>19.21964</v>
      </c>
      <c r="L37" s="79">
        <v>18.546952599999997</v>
      </c>
      <c r="M37" s="79">
        <v>20.199841639999995</v>
      </c>
      <c r="N37" s="87">
        <v>22.006487799999995</v>
      </c>
      <c r="O37" s="87">
        <v>23.640157199999994</v>
      </c>
      <c r="P37" s="87">
        <v>23.736255399999997</v>
      </c>
      <c r="Q37" s="89" t="s">
        <v>65</v>
      </c>
    </row>
    <row r="38" spans="2:220" s="67" customFormat="1" ht="27" customHeight="1">
      <c r="B38" s="84"/>
      <c r="C38" s="84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5"/>
      <c r="HG38" s="95"/>
      <c r="HH38" s="95"/>
      <c r="HI38" s="95"/>
      <c r="HJ38" s="95"/>
      <c r="HK38" s="95"/>
      <c r="HL38" s="95"/>
    </row>
    <row r="39" spans="2:225" s="68" customFormat="1" ht="20.25">
      <c r="B39" s="69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HK39"/>
      <c r="HL39"/>
      <c r="HM39"/>
      <c r="HN39"/>
      <c r="HO39"/>
      <c r="HP39"/>
      <c r="HQ39"/>
    </row>
    <row r="40" spans="2:225" s="68" customFormat="1" ht="20.25">
      <c r="B40" s="69"/>
      <c r="C40" s="69"/>
      <c r="D40" s="69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HK40"/>
      <c r="HL40"/>
      <c r="HM40"/>
      <c r="HN40"/>
      <c r="HO40"/>
      <c r="HP40"/>
      <c r="HQ40"/>
    </row>
  </sheetData>
  <sheetProtection/>
  <mergeCells count="40">
    <mergeCell ref="A1:B1"/>
    <mergeCell ref="C1:Q1"/>
    <mergeCell ref="E2:P2"/>
    <mergeCell ref="C4:D4"/>
    <mergeCell ref="C8:D8"/>
    <mergeCell ref="C9:D9"/>
    <mergeCell ref="C10:D10"/>
    <mergeCell ref="C11:D11"/>
    <mergeCell ref="C14:D14"/>
    <mergeCell ref="C15:D15"/>
    <mergeCell ref="C27:D27"/>
    <mergeCell ref="C32:D32"/>
    <mergeCell ref="C33:D33"/>
    <mergeCell ref="C34:D34"/>
    <mergeCell ref="C37:D37"/>
    <mergeCell ref="A2:A3"/>
    <mergeCell ref="A4:A29"/>
    <mergeCell ref="A30:A37"/>
    <mergeCell ref="B4:B7"/>
    <mergeCell ref="B8:B11"/>
    <mergeCell ref="B12:B26"/>
    <mergeCell ref="B27:B29"/>
    <mergeCell ref="B30:B34"/>
    <mergeCell ref="B35:B37"/>
    <mergeCell ref="C5:C7"/>
    <mergeCell ref="C12:C13"/>
    <mergeCell ref="C16:C21"/>
    <mergeCell ref="C22:C26"/>
    <mergeCell ref="C28:C29"/>
    <mergeCell ref="C30:C31"/>
    <mergeCell ref="C35:C36"/>
    <mergeCell ref="Q2:Q3"/>
    <mergeCell ref="Q4:Q7"/>
    <mergeCell ref="Q8:Q10"/>
    <mergeCell ref="Q12:Q21"/>
    <mergeCell ref="Q22:Q26"/>
    <mergeCell ref="Q28:Q29"/>
    <mergeCell ref="Q30:Q33"/>
    <mergeCell ref="Q35:Q36"/>
    <mergeCell ref="B2:D3"/>
  </mergeCells>
  <printOptions horizontalCentered="1"/>
  <pageMargins left="0.16" right="0.11999999999999998" top="0.59" bottom="0.28" header="0.23999999999999996" footer="0"/>
  <pageSetup fitToHeight="1" fitToWidth="1" horizontalDpi="600" verticalDpi="600" orientation="portrait" paperSize="8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3.375" style="32" customWidth="1"/>
    <col min="2" max="2" width="5.25390625" style="32" customWidth="1"/>
    <col min="3" max="3" width="20.00390625" style="32" customWidth="1"/>
    <col min="4" max="5" width="4.75390625" style="32" bestFit="1" customWidth="1"/>
    <col min="6" max="6" width="5.625" style="32" customWidth="1"/>
    <col min="7" max="7" width="6.875" style="32" customWidth="1"/>
    <col min="8" max="8" width="5.625" style="32" customWidth="1"/>
    <col min="9" max="9" width="6.375" style="32" customWidth="1"/>
    <col min="10" max="10" width="5.625" style="32" customWidth="1"/>
    <col min="11" max="11" width="6.50390625" style="32" customWidth="1"/>
    <col min="12" max="12" width="5.625" style="32" customWidth="1"/>
    <col min="13" max="13" width="6.875" style="32" customWidth="1"/>
    <col min="14" max="14" width="5.625" style="32" customWidth="1"/>
    <col min="15" max="15" width="6.50390625" style="32" customWidth="1"/>
    <col min="16" max="16" width="5.625" style="32" customWidth="1"/>
    <col min="17" max="17" width="6.125" style="32" customWidth="1"/>
    <col min="18" max="18" width="5.625" style="32" customWidth="1"/>
    <col min="19" max="19" width="6.75390625" style="32" customWidth="1"/>
    <col min="20" max="20" width="5.625" style="32" customWidth="1"/>
    <col min="21" max="21" width="6.25390625" style="32" customWidth="1"/>
    <col min="22" max="22" width="5.625" style="32" customWidth="1"/>
    <col min="23" max="23" width="6.25390625" style="32" customWidth="1"/>
    <col min="24" max="24" width="7.625" style="32" bestFit="1" customWidth="1"/>
    <col min="25" max="27" width="6.75390625" style="32" bestFit="1" customWidth="1"/>
    <col min="28" max="28" width="7.625" style="32" bestFit="1" customWidth="1"/>
    <col min="29" max="29" width="6.75390625" style="32" bestFit="1" customWidth="1"/>
    <col min="30" max="30" width="19.00390625" style="32" customWidth="1"/>
    <col min="31" max="31" width="9.00390625" style="32" customWidth="1"/>
    <col min="32" max="32" width="20.50390625" style="32" customWidth="1"/>
    <col min="33" max="16384" width="9.00390625" style="32" customWidth="1"/>
  </cols>
  <sheetData>
    <row r="1" spans="1:30" ht="21.75" customHeight="1">
      <c r="A1" s="39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12.75" customHeight="1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customHeight="1">
      <c r="A3" s="7" t="s">
        <v>81</v>
      </c>
      <c r="B3" s="7"/>
      <c r="C3" s="7"/>
      <c r="D3" s="40" t="s">
        <v>82</v>
      </c>
      <c r="E3" s="41"/>
      <c r="F3" s="40" t="s">
        <v>83</v>
      </c>
      <c r="G3" s="41"/>
      <c r="H3" s="40" t="s">
        <v>84</v>
      </c>
      <c r="I3" s="41"/>
      <c r="J3" s="40" t="s">
        <v>85</v>
      </c>
      <c r="K3" s="41"/>
      <c r="L3" s="40" t="s">
        <v>86</v>
      </c>
      <c r="M3" s="41"/>
      <c r="N3" s="40" t="s">
        <v>87</v>
      </c>
      <c r="O3" s="41"/>
      <c r="P3" s="40" t="s">
        <v>88</v>
      </c>
      <c r="Q3" s="41"/>
      <c r="R3" s="40" t="s">
        <v>89</v>
      </c>
      <c r="S3" s="41"/>
      <c r="T3" s="40" t="s">
        <v>90</v>
      </c>
      <c r="U3" s="41"/>
      <c r="V3" s="40" t="s">
        <v>91</v>
      </c>
      <c r="W3" s="41"/>
      <c r="X3" s="40" t="s">
        <v>92</v>
      </c>
      <c r="Y3" s="41"/>
      <c r="Z3" s="40" t="s">
        <v>93</v>
      </c>
      <c r="AA3" s="41"/>
      <c r="AB3" s="40" t="s">
        <v>94</v>
      </c>
      <c r="AC3" s="41"/>
      <c r="AD3" s="11" t="s">
        <v>95</v>
      </c>
    </row>
    <row r="4" spans="1:30" ht="18" customHeight="1">
      <c r="A4" s="7"/>
      <c r="B4" s="7"/>
      <c r="C4" s="7"/>
      <c r="D4" s="8" t="s">
        <v>96</v>
      </c>
      <c r="E4" s="42" t="s">
        <v>97</v>
      </c>
      <c r="F4" s="42" t="s">
        <v>98</v>
      </c>
      <c r="G4" s="42" t="s">
        <v>99</v>
      </c>
      <c r="H4" s="42" t="s">
        <v>98</v>
      </c>
      <c r="I4" s="42" t="s">
        <v>99</v>
      </c>
      <c r="J4" s="42" t="s">
        <v>98</v>
      </c>
      <c r="K4" s="42" t="s">
        <v>99</v>
      </c>
      <c r="L4" s="42" t="s">
        <v>98</v>
      </c>
      <c r="M4" s="42" t="s">
        <v>99</v>
      </c>
      <c r="N4" s="42" t="s">
        <v>98</v>
      </c>
      <c r="O4" s="42" t="s">
        <v>99</v>
      </c>
      <c r="P4" s="42" t="s">
        <v>98</v>
      </c>
      <c r="Q4" s="42" t="s">
        <v>99</v>
      </c>
      <c r="R4" s="42" t="s">
        <v>98</v>
      </c>
      <c r="S4" s="42" t="s">
        <v>99</v>
      </c>
      <c r="T4" s="42" t="s">
        <v>98</v>
      </c>
      <c r="U4" s="42" t="s">
        <v>99</v>
      </c>
      <c r="V4" s="42" t="s">
        <v>98</v>
      </c>
      <c r="W4" s="42" t="s">
        <v>99</v>
      </c>
      <c r="X4" s="42" t="s">
        <v>98</v>
      </c>
      <c r="Y4" s="42" t="s">
        <v>99</v>
      </c>
      <c r="Z4" s="42" t="s">
        <v>98</v>
      </c>
      <c r="AA4" s="42" t="s">
        <v>99</v>
      </c>
      <c r="AB4" s="42" t="s">
        <v>98</v>
      </c>
      <c r="AC4" s="42" t="s">
        <v>99</v>
      </c>
      <c r="AD4" s="11"/>
    </row>
    <row r="5" spans="1:30" ht="19.5" customHeight="1">
      <c r="A5" s="43" t="s">
        <v>100</v>
      </c>
      <c r="B5" s="44" t="s">
        <v>101</v>
      </c>
      <c r="C5" s="45" t="s">
        <v>102</v>
      </c>
      <c r="D5" s="8">
        <v>3</v>
      </c>
      <c r="E5" s="8" t="s">
        <v>103</v>
      </c>
      <c r="F5" s="46">
        <v>1341</v>
      </c>
      <c r="G5" s="47">
        <v>4023</v>
      </c>
      <c r="H5" s="46">
        <v>1410</v>
      </c>
      <c r="I5" s="47">
        <v>4230</v>
      </c>
      <c r="J5" s="46">
        <v>1342.5</v>
      </c>
      <c r="K5" s="47">
        <v>4027.5</v>
      </c>
      <c r="L5" s="46">
        <v>1428</v>
      </c>
      <c r="M5" s="47">
        <v>4284</v>
      </c>
      <c r="N5" s="46">
        <v>1422</v>
      </c>
      <c r="O5" s="47">
        <v>4266</v>
      </c>
      <c r="P5" s="46">
        <v>1443</v>
      </c>
      <c r="Q5" s="47">
        <v>4329</v>
      </c>
      <c r="R5" s="55">
        <v>1500</v>
      </c>
      <c r="S5" s="47">
        <v>4500</v>
      </c>
      <c r="T5" s="8">
        <v>1522.4999999999998</v>
      </c>
      <c r="U5" s="56">
        <v>4567.499999999999</v>
      </c>
      <c r="V5" s="8">
        <f aca="true" t="shared" si="0" ref="V5:V24">R5*1.051</f>
        <v>1576.5</v>
      </c>
      <c r="W5" s="47">
        <f aca="true" t="shared" si="1" ref="W5:W24">D5*V5</f>
        <v>4729.5</v>
      </c>
      <c r="X5" s="8">
        <v>1717.5</v>
      </c>
      <c r="Y5" s="47">
        <v>5152.5</v>
      </c>
      <c r="Z5" s="8">
        <v>1845</v>
      </c>
      <c r="AA5" s="47">
        <v>5535</v>
      </c>
      <c r="AB5" s="8">
        <v>1852.5000000000002</v>
      </c>
      <c r="AC5" s="47">
        <v>5557.5</v>
      </c>
      <c r="AD5" s="58" t="s">
        <v>104</v>
      </c>
    </row>
    <row r="6" spans="1:30" ht="19.5" customHeight="1">
      <c r="A6" s="48"/>
      <c r="B6" s="49"/>
      <c r="C6" s="45" t="s">
        <v>105</v>
      </c>
      <c r="D6" s="8">
        <v>20</v>
      </c>
      <c r="E6" s="8" t="s">
        <v>106</v>
      </c>
      <c r="F6" s="46">
        <v>102.81</v>
      </c>
      <c r="G6" s="47">
        <v>2056.2</v>
      </c>
      <c r="H6" s="46">
        <v>108.1</v>
      </c>
      <c r="I6" s="47">
        <v>2162</v>
      </c>
      <c r="J6" s="46">
        <v>102.925</v>
      </c>
      <c r="K6" s="47">
        <v>2058.5</v>
      </c>
      <c r="L6" s="46">
        <v>109.47999999999999</v>
      </c>
      <c r="M6" s="47">
        <v>2189.6</v>
      </c>
      <c r="N6" s="46">
        <v>109.02</v>
      </c>
      <c r="O6" s="47">
        <v>2180.4</v>
      </c>
      <c r="P6" s="46">
        <v>110.63</v>
      </c>
      <c r="Q6" s="47">
        <v>2212.6</v>
      </c>
      <c r="R6" s="55">
        <v>115</v>
      </c>
      <c r="S6" s="47">
        <v>2300</v>
      </c>
      <c r="T6" s="8">
        <v>116.725</v>
      </c>
      <c r="U6" s="56">
        <v>2334.5</v>
      </c>
      <c r="V6" s="8">
        <f t="shared" si="0"/>
        <v>120.865</v>
      </c>
      <c r="W6" s="47">
        <f t="shared" si="1"/>
        <v>2417.2999999999997</v>
      </c>
      <c r="X6" s="8">
        <v>131.675</v>
      </c>
      <c r="Y6" s="47">
        <v>2633.5</v>
      </c>
      <c r="Z6" s="8">
        <v>141.45</v>
      </c>
      <c r="AA6" s="47">
        <v>2829</v>
      </c>
      <c r="AB6" s="8">
        <v>142.025</v>
      </c>
      <c r="AC6" s="47">
        <v>2840.5</v>
      </c>
      <c r="AD6" s="59"/>
    </row>
    <row r="7" spans="1:30" ht="19.5" customHeight="1">
      <c r="A7" s="48"/>
      <c r="B7" s="49"/>
      <c r="C7" s="45" t="s">
        <v>107</v>
      </c>
      <c r="D7" s="8">
        <v>250</v>
      </c>
      <c r="E7" s="8" t="s">
        <v>106</v>
      </c>
      <c r="F7" s="46">
        <v>24.138</v>
      </c>
      <c r="G7" s="47">
        <v>6034.5</v>
      </c>
      <c r="H7" s="46">
        <v>25.38</v>
      </c>
      <c r="I7" s="47">
        <v>6345</v>
      </c>
      <c r="J7" s="46">
        <v>24.165</v>
      </c>
      <c r="K7" s="47">
        <v>6041.25</v>
      </c>
      <c r="L7" s="46">
        <v>25.704</v>
      </c>
      <c r="M7" s="47">
        <v>6426</v>
      </c>
      <c r="N7" s="46">
        <v>25.596</v>
      </c>
      <c r="O7" s="47">
        <v>6399</v>
      </c>
      <c r="P7" s="46">
        <v>25.974</v>
      </c>
      <c r="Q7" s="47">
        <v>6493.5</v>
      </c>
      <c r="R7" s="55">
        <v>27</v>
      </c>
      <c r="S7" s="47">
        <v>6750</v>
      </c>
      <c r="T7" s="8">
        <v>27.404999999999998</v>
      </c>
      <c r="U7" s="56">
        <v>6851.249999999999</v>
      </c>
      <c r="V7" s="8">
        <f t="shared" si="0"/>
        <v>28.377</v>
      </c>
      <c r="W7" s="47">
        <f t="shared" si="1"/>
        <v>7094.25</v>
      </c>
      <c r="X7" s="8">
        <v>30.915</v>
      </c>
      <c r="Y7" s="47">
        <v>7728.75</v>
      </c>
      <c r="Z7" s="8">
        <v>33.21</v>
      </c>
      <c r="AA7" s="47">
        <v>8302.5</v>
      </c>
      <c r="AB7" s="8">
        <v>33.345000000000006</v>
      </c>
      <c r="AC7" s="47">
        <v>8336.25</v>
      </c>
      <c r="AD7" s="59"/>
    </row>
    <row r="8" spans="1:30" ht="27.75" customHeight="1">
      <c r="A8" s="48"/>
      <c r="B8" s="49"/>
      <c r="C8" s="45" t="s">
        <v>108</v>
      </c>
      <c r="D8" s="8">
        <v>40</v>
      </c>
      <c r="E8" s="8" t="s">
        <v>106</v>
      </c>
      <c r="F8" s="46">
        <v>169.86</v>
      </c>
      <c r="G8" s="47">
        <v>6794.4</v>
      </c>
      <c r="H8" s="46">
        <v>178.6</v>
      </c>
      <c r="I8" s="47">
        <v>7144</v>
      </c>
      <c r="J8" s="46">
        <v>170.05</v>
      </c>
      <c r="K8" s="47">
        <v>6802</v>
      </c>
      <c r="L8" s="46">
        <v>180.88</v>
      </c>
      <c r="M8" s="47">
        <v>7235.2</v>
      </c>
      <c r="N8" s="46">
        <v>180.12</v>
      </c>
      <c r="O8" s="47">
        <v>7204.8</v>
      </c>
      <c r="P8" s="46">
        <v>182.78</v>
      </c>
      <c r="Q8" s="47">
        <v>7311.2</v>
      </c>
      <c r="R8" s="55">
        <v>190</v>
      </c>
      <c r="S8" s="47">
        <v>7600</v>
      </c>
      <c r="T8" s="8">
        <v>192.85</v>
      </c>
      <c r="U8" s="56">
        <v>7714</v>
      </c>
      <c r="V8" s="8">
        <f t="shared" si="0"/>
        <v>199.69</v>
      </c>
      <c r="W8" s="47">
        <f t="shared" si="1"/>
        <v>7987.6</v>
      </c>
      <c r="X8" s="8">
        <v>217.55</v>
      </c>
      <c r="Y8" s="47">
        <v>8702</v>
      </c>
      <c r="Z8" s="8">
        <v>233.7</v>
      </c>
      <c r="AA8" s="47">
        <v>9348</v>
      </c>
      <c r="AB8" s="8">
        <v>234.65</v>
      </c>
      <c r="AC8" s="47">
        <v>9386</v>
      </c>
      <c r="AD8" s="59"/>
    </row>
    <row r="9" spans="1:30" ht="19.5" customHeight="1">
      <c r="A9" s="48"/>
      <c r="B9" s="49"/>
      <c r="C9" s="45" t="s">
        <v>109</v>
      </c>
      <c r="D9" s="8">
        <v>40</v>
      </c>
      <c r="E9" s="8" t="s">
        <v>106</v>
      </c>
      <c r="F9" s="46">
        <v>187.74</v>
      </c>
      <c r="G9" s="47">
        <v>7509.6</v>
      </c>
      <c r="H9" s="46">
        <v>197.39999999999998</v>
      </c>
      <c r="I9" s="47">
        <v>7895.999999999999</v>
      </c>
      <c r="J9" s="46">
        <v>187.95</v>
      </c>
      <c r="K9" s="47">
        <v>7518.000000000001</v>
      </c>
      <c r="L9" s="46">
        <v>199.92</v>
      </c>
      <c r="M9" s="47">
        <v>7996.799999999999</v>
      </c>
      <c r="N9" s="46">
        <v>199.08</v>
      </c>
      <c r="O9" s="47">
        <v>7963.199999999999</v>
      </c>
      <c r="P9" s="46">
        <v>202.02</v>
      </c>
      <c r="Q9" s="47">
        <v>8080.799999999999</v>
      </c>
      <c r="R9" s="55">
        <v>210</v>
      </c>
      <c r="S9" s="47">
        <v>8400</v>
      </c>
      <c r="T9" s="8">
        <v>213.14999999999998</v>
      </c>
      <c r="U9" s="56">
        <v>8526</v>
      </c>
      <c r="V9" s="8">
        <f t="shared" si="0"/>
        <v>220.70999999999998</v>
      </c>
      <c r="W9" s="47">
        <f t="shared" si="1"/>
        <v>8828.4</v>
      </c>
      <c r="X9" s="8">
        <v>240.45</v>
      </c>
      <c r="Y9" s="47">
        <v>9618</v>
      </c>
      <c r="Z9" s="8">
        <v>258.3</v>
      </c>
      <c r="AA9" s="47">
        <v>10332</v>
      </c>
      <c r="AB9" s="8">
        <v>259.35</v>
      </c>
      <c r="AC9" s="47">
        <v>10374</v>
      </c>
      <c r="AD9" s="59"/>
    </row>
    <row r="10" spans="1:30" ht="19.5" customHeight="1">
      <c r="A10" s="48"/>
      <c r="B10" s="44" t="s">
        <v>110</v>
      </c>
      <c r="C10" s="45" t="s">
        <v>111</v>
      </c>
      <c r="D10" s="8">
        <v>1</v>
      </c>
      <c r="E10" s="8" t="s">
        <v>103</v>
      </c>
      <c r="F10" s="46">
        <v>1072.8</v>
      </c>
      <c r="G10" s="47">
        <v>1072.8</v>
      </c>
      <c r="H10" s="46">
        <v>1128</v>
      </c>
      <c r="I10" s="47">
        <v>1128</v>
      </c>
      <c r="J10" s="46">
        <v>1074</v>
      </c>
      <c r="K10" s="47">
        <v>1074</v>
      </c>
      <c r="L10" s="46">
        <v>1142.3999999999999</v>
      </c>
      <c r="M10" s="47">
        <v>1142.3999999999999</v>
      </c>
      <c r="N10" s="46">
        <v>1137.6</v>
      </c>
      <c r="O10" s="47">
        <v>1137.6</v>
      </c>
      <c r="P10" s="46">
        <v>1154.3999999999999</v>
      </c>
      <c r="Q10" s="47">
        <v>1154.3999999999999</v>
      </c>
      <c r="R10" s="55">
        <v>1200</v>
      </c>
      <c r="S10" s="47">
        <v>1200</v>
      </c>
      <c r="T10" s="8">
        <v>1217.9999999999998</v>
      </c>
      <c r="U10" s="56">
        <v>1217.9999999999998</v>
      </c>
      <c r="V10" s="8">
        <f t="shared" si="0"/>
        <v>1261.1999999999998</v>
      </c>
      <c r="W10" s="47">
        <f t="shared" si="1"/>
        <v>1261.1999999999998</v>
      </c>
      <c r="X10" s="8">
        <v>1374</v>
      </c>
      <c r="Y10" s="47">
        <v>1374</v>
      </c>
      <c r="Z10" s="8">
        <v>1476</v>
      </c>
      <c r="AA10" s="47">
        <v>1476</v>
      </c>
      <c r="AB10" s="8">
        <v>1482.0000000000002</v>
      </c>
      <c r="AC10" s="47">
        <v>1482.0000000000002</v>
      </c>
      <c r="AD10" s="60" t="s">
        <v>112</v>
      </c>
    </row>
    <row r="11" spans="1:30" ht="19.5" customHeight="1">
      <c r="A11" s="48"/>
      <c r="B11" s="49"/>
      <c r="C11" s="45" t="s">
        <v>113</v>
      </c>
      <c r="D11" s="8">
        <v>2</v>
      </c>
      <c r="E11" s="8" t="s">
        <v>103</v>
      </c>
      <c r="F11" s="46">
        <v>876.12</v>
      </c>
      <c r="G11" s="47">
        <v>1752.24</v>
      </c>
      <c r="H11" s="46">
        <v>921.2</v>
      </c>
      <c r="I11" s="47">
        <v>1842.4</v>
      </c>
      <c r="J11" s="46">
        <v>877.1</v>
      </c>
      <c r="K11" s="47">
        <v>1754.2</v>
      </c>
      <c r="L11" s="46">
        <v>932.9599999999999</v>
      </c>
      <c r="M11" s="47">
        <v>1865.9199999999998</v>
      </c>
      <c r="N11" s="46">
        <v>929.04</v>
      </c>
      <c r="O11" s="47">
        <v>1858.08</v>
      </c>
      <c r="P11" s="46">
        <v>942.76</v>
      </c>
      <c r="Q11" s="47">
        <v>1885.52</v>
      </c>
      <c r="R11" s="55">
        <v>980</v>
      </c>
      <c r="S11" s="47">
        <v>1960</v>
      </c>
      <c r="T11" s="8">
        <v>994.7</v>
      </c>
      <c r="U11" s="56">
        <v>1989.4</v>
      </c>
      <c r="V11" s="8">
        <f t="shared" si="0"/>
        <v>1029.98</v>
      </c>
      <c r="W11" s="47">
        <f t="shared" si="1"/>
        <v>2059.96</v>
      </c>
      <c r="X11" s="8">
        <v>1122.1</v>
      </c>
      <c r="Y11" s="47">
        <v>2244.2</v>
      </c>
      <c r="Z11" s="8">
        <v>1205.4</v>
      </c>
      <c r="AA11" s="47">
        <v>2410.8</v>
      </c>
      <c r="AB11" s="8">
        <v>1210.3000000000002</v>
      </c>
      <c r="AC11" s="47">
        <v>2420.6000000000004</v>
      </c>
      <c r="AD11" s="61"/>
    </row>
    <row r="12" spans="1:30" ht="19.5" customHeight="1">
      <c r="A12" s="48"/>
      <c r="B12" s="49"/>
      <c r="C12" s="45" t="s">
        <v>114</v>
      </c>
      <c r="D12" s="8">
        <v>14</v>
      </c>
      <c r="E12" s="8" t="s">
        <v>106</v>
      </c>
      <c r="F12" s="46">
        <v>107.28</v>
      </c>
      <c r="G12" s="47">
        <v>1501.92</v>
      </c>
      <c r="H12" s="46">
        <v>112.8</v>
      </c>
      <c r="I12" s="47">
        <v>1579.2</v>
      </c>
      <c r="J12" s="46">
        <v>107.4</v>
      </c>
      <c r="K12" s="47">
        <v>1503.6</v>
      </c>
      <c r="L12" s="46">
        <v>114.24</v>
      </c>
      <c r="M12" s="47">
        <v>1599.36</v>
      </c>
      <c r="N12" s="46">
        <v>113.76</v>
      </c>
      <c r="O12" s="47">
        <v>1592.64</v>
      </c>
      <c r="P12" s="46">
        <v>115.44</v>
      </c>
      <c r="Q12" s="47">
        <v>1616.16</v>
      </c>
      <c r="R12" s="8">
        <v>120</v>
      </c>
      <c r="S12" s="47">
        <v>1680</v>
      </c>
      <c r="T12" s="8">
        <v>121.79999999999998</v>
      </c>
      <c r="U12" s="56">
        <v>1705.1999999999998</v>
      </c>
      <c r="V12" s="8">
        <f t="shared" si="0"/>
        <v>126.11999999999999</v>
      </c>
      <c r="W12" s="47">
        <f t="shared" si="1"/>
        <v>1765.6799999999998</v>
      </c>
      <c r="X12" s="8">
        <v>137.4</v>
      </c>
      <c r="Y12" s="47">
        <v>1923.6</v>
      </c>
      <c r="Z12" s="8">
        <v>147.6</v>
      </c>
      <c r="AA12" s="47">
        <v>2066.4</v>
      </c>
      <c r="AB12" s="8">
        <v>148.20000000000002</v>
      </c>
      <c r="AC12" s="47">
        <v>2074.8</v>
      </c>
      <c r="AD12" s="61"/>
    </row>
    <row r="13" spans="1:30" ht="19.5" customHeight="1">
      <c r="A13" s="48"/>
      <c r="B13" s="49"/>
      <c r="C13" s="45" t="s">
        <v>115</v>
      </c>
      <c r="D13" s="8">
        <v>51</v>
      </c>
      <c r="E13" s="8" t="s">
        <v>106</v>
      </c>
      <c r="F13" s="46">
        <v>107.28</v>
      </c>
      <c r="G13" s="47">
        <v>5471.28</v>
      </c>
      <c r="H13" s="46">
        <v>112.8</v>
      </c>
      <c r="I13" s="47">
        <v>5752.8</v>
      </c>
      <c r="J13" s="46">
        <v>107.4</v>
      </c>
      <c r="K13" s="47">
        <v>5477.4</v>
      </c>
      <c r="L13" s="46">
        <v>114.24</v>
      </c>
      <c r="M13" s="47">
        <v>5826.24</v>
      </c>
      <c r="N13" s="46">
        <v>113.76</v>
      </c>
      <c r="O13" s="47">
        <v>5801.759999999999</v>
      </c>
      <c r="P13" s="46">
        <v>115.44</v>
      </c>
      <c r="Q13" s="47">
        <v>5887.44</v>
      </c>
      <c r="R13" s="8">
        <v>120</v>
      </c>
      <c r="S13" s="47">
        <v>6120</v>
      </c>
      <c r="T13" s="8">
        <v>121.79999999999998</v>
      </c>
      <c r="U13" s="56">
        <v>6211.799999999999</v>
      </c>
      <c r="V13" s="8">
        <f t="shared" si="0"/>
        <v>126.11999999999999</v>
      </c>
      <c r="W13" s="47">
        <f t="shared" si="1"/>
        <v>6432.12</v>
      </c>
      <c r="X13" s="8">
        <v>137.4</v>
      </c>
      <c r="Y13" s="47">
        <v>7007.4</v>
      </c>
      <c r="Z13" s="8">
        <v>147.6</v>
      </c>
      <c r="AA13" s="47">
        <v>7527.6</v>
      </c>
      <c r="AB13" s="8">
        <v>148.20000000000002</v>
      </c>
      <c r="AC13" s="47">
        <v>7558.200000000001</v>
      </c>
      <c r="AD13" s="61"/>
    </row>
    <row r="14" spans="1:30" ht="19.5" customHeight="1">
      <c r="A14" s="48"/>
      <c r="B14" s="49"/>
      <c r="C14" s="45" t="s">
        <v>116</v>
      </c>
      <c r="D14" s="8">
        <v>24</v>
      </c>
      <c r="E14" s="8" t="s">
        <v>106</v>
      </c>
      <c r="F14" s="46">
        <v>125.16</v>
      </c>
      <c r="G14" s="47">
        <v>3003.84</v>
      </c>
      <c r="H14" s="46">
        <v>131.6</v>
      </c>
      <c r="I14" s="47">
        <v>3158.3999999999996</v>
      </c>
      <c r="J14" s="46">
        <v>125.3</v>
      </c>
      <c r="K14" s="47">
        <v>3007.2</v>
      </c>
      <c r="L14" s="46">
        <v>133.28</v>
      </c>
      <c r="M14" s="47">
        <v>3198.72</v>
      </c>
      <c r="N14" s="46">
        <v>132.72</v>
      </c>
      <c r="O14" s="47">
        <v>3185.28</v>
      </c>
      <c r="P14" s="46">
        <v>134.68</v>
      </c>
      <c r="Q14" s="47">
        <v>3232.32</v>
      </c>
      <c r="R14" s="8">
        <v>140</v>
      </c>
      <c r="S14" s="47">
        <v>3360</v>
      </c>
      <c r="T14" s="8">
        <v>142.1</v>
      </c>
      <c r="U14" s="56">
        <v>3410.3999999999996</v>
      </c>
      <c r="V14" s="8">
        <f t="shared" si="0"/>
        <v>147.14</v>
      </c>
      <c r="W14" s="47">
        <f t="shared" si="1"/>
        <v>3531.3599999999997</v>
      </c>
      <c r="X14" s="8">
        <v>160.3</v>
      </c>
      <c r="Y14" s="47">
        <v>3847.2</v>
      </c>
      <c r="Z14" s="8">
        <v>172.2</v>
      </c>
      <c r="AA14" s="47">
        <v>4132.799999999999</v>
      </c>
      <c r="AB14" s="8">
        <v>172.9</v>
      </c>
      <c r="AC14" s="47">
        <v>4149.6</v>
      </c>
      <c r="AD14" s="61"/>
    </row>
    <row r="15" spans="1:30" ht="19.5" customHeight="1">
      <c r="A15" s="48"/>
      <c r="B15" s="49"/>
      <c r="C15" s="45" t="s">
        <v>117</v>
      </c>
      <c r="D15" s="8">
        <v>4.5</v>
      </c>
      <c r="E15" s="8" t="s">
        <v>118</v>
      </c>
      <c r="F15" s="46">
        <v>1805.88</v>
      </c>
      <c r="G15" s="47">
        <v>8126.460000000001</v>
      </c>
      <c r="H15" s="46">
        <v>1898.8</v>
      </c>
      <c r="I15" s="47">
        <v>8544.6</v>
      </c>
      <c r="J15" s="46">
        <v>1807.9</v>
      </c>
      <c r="K15" s="47">
        <v>8135.55</v>
      </c>
      <c r="L15" s="46">
        <v>1923.04</v>
      </c>
      <c r="M15" s="47">
        <v>8653.68</v>
      </c>
      <c r="N15" s="46">
        <v>1914.9599999999998</v>
      </c>
      <c r="O15" s="47">
        <v>8617.32</v>
      </c>
      <c r="P15" s="46">
        <v>1943.24</v>
      </c>
      <c r="Q15" s="47">
        <v>8744.58</v>
      </c>
      <c r="R15" s="8">
        <v>2020</v>
      </c>
      <c r="S15" s="47">
        <v>9090</v>
      </c>
      <c r="T15" s="8">
        <v>2050.2999999999997</v>
      </c>
      <c r="U15" s="56">
        <v>9226.349999999999</v>
      </c>
      <c r="V15" s="8">
        <f t="shared" si="0"/>
        <v>2123.02</v>
      </c>
      <c r="W15" s="47">
        <f t="shared" si="1"/>
        <v>9553.59</v>
      </c>
      <c r="X15" s="8">
        <v>2312.9</v>
      </c>
      <c r="Y15" s="47">
        <v>10408.050000000001</v>
      </c>
      <c r="Z15" s="8">
        <v>2484.6</v>
      </c>
      <c r="AA15" s="47">
        <v>11180.7</v>
      </c>
      <c r="AB15" s="8">
        <v>2494.7000000000003</v>
      </c>
      <c r="AC15" s="47">
        <v>11226.150000000001</v>
      </c>
      <c r="AD15" s="61"/>
    </row>
    <row r="16" spans="1:30" ht="19.5" customHeight="1">
      <c r="A16" s="48"/>
      <c r="B16" s="49"/>
      <c r="C16" s="45" t="s">
        <v>119</v>
      </c>
      <c r="D16" s="8">
        <v>1</v>
      </c>
      <c r="E16" s="8" t="s">
        <v>120</v>
      </c>
      <c r="F16" s="46">
        <v>2413.8</v>
      </c>
      <c r="G16" s="47">
        <v>2413.8</v>
      </c>
      <c r="H16" s="46">
        <v>2538</v>
      </c>
      <c r="I16" s="47">
        <v>2538</v>
      </c>
      <c r="J16" s="46">
        <v>2416.5</v>
      </c>
      <c r="K16" s="47">
        <v>2416.5</v>
      </c>
      <c r="L16" s="46">
        <v>2570.4</v>
      </c>
      <c r="M16" s="47">
        <v>2570.4</v>
      </c>
      <c r="N16" s="46">
        <v>2559.6</v>
      </c>
      <c r="O16" s="47">
        <v>2559.6</v>
      </c>
      <c r="P16" s="46">
        <v>2597.4</v>
      </c>
      <c r="Q16" s="47">
        <v>2597.4</v>
      </c>
      <c r="R16" s="8">
        <v>2700</v>
      </c>
      <c r="S16" s="47">
        <v>2700</v>
      </c>
      <c r="T16" s="8">
        <v>2740.4999999999995</v>
      </c>
      <c r="U16" s="56">
        <v>2740.4999999999995</v>
      </c>
      <c r="V16" s="8">
        <f t="shared" si="0"/>
        <v>2837.7</v>
      </c>
      <c r="W16" s="47">
        <f t="shared" si="1"/>
        <v>2837.7</v>
      </c>
      <c r="X16" s="8">
        <v>3091.5</v>
      </c>
      <c r="Y16" s="47">
        <v>3091.5</v>
      </c>
      <c r="Z16" s="8">
        <v>3321</v>
      </c>
      <c r="AA16" s="47">
        <v>3321</v>
      </c>
      <c r="AB16" s="8">
        <v>3334.5000000000005</v>
      </c>
      <c r="AC16" s="47">
        <v>3334.5000000000005</v>
      </c>
      <c r="AD16" s="61"/>
    </row>
    <row r="17" spans="1:30" ht="19.5" customHeight="1">
      <c r="A17" s="48"/>
      <c r="B17" s="49"/>
      <c r="C17" s="45" t="s">
        <v>121</v>
      </c>
      <c r="D17" s="8">
        <v>1</v>
      </c>
      <c r="E17" s="8" t="s">
        <v>120</v>
      </c>
      <c r="F17" s="46">
        <v>1788</v>
      </c>
      <c r="G17" s="47">
        <v>1788</v>
      </c>
      <c r="H17" s="46">
        <v>1880</v>
      </c>
      <c r="I17" s="47">
        <v>1880</v>
      </c>
      <c r="J17" s="46">
        <v>1790</v>
      </c>
      <c r="K17" s="47">
        <v>1790</v>
      </c>
      <c r="L17" s="46">
        <v>1904</v>
      </c>
      <c r="M17" s="47">
        <v>1904</v>
      </c>
      <c r="N17" s="46">
        <v>1896</v>
      </c>
      <c r="O17" s="47">
        <v>1896</v>
      </c>
      <c r="P17" s="46">
        <v>1924</v>
      </c>
      <c r="Q17" s="47">
        <v>1924</v>
      </c>
      <c r="R17" s="8">
        <v>2000</v>
      </c>
      <c r="S17" s="47">
        <v>2000</v>
      </c>
      <c r="T17" s="8">
        <v>2029.9999999999998</v>
      </c>
      <c r="U17" s="56">
        <v>2029.9999999999998</v>
      </c>
      <c r="V17" s="8">
        <f t="shared" si="0"/>
        <v>2102</v>
      </c>
      <c r="W17" s="47">
        <f t="shared" si="1"/>
        <v>2102</v>
      </c>
      <c r="X17" s="8">
        <v>2290</v>
      </c>
      <c r="Y17" s="47">
        <v>2290</v>
      </c>
      <c r="Z17" s="8">
        <v>2460</v>
      </c>
      <c r="AA17" s="47">
        <v>2460</v>
      </c>
      <c r="AB17" s="8">
        <v>2470</v>
      </c>
      <c r="AC17" s="47">
        <v>2470</v>
      </c>
      <c r="AD17" s="61"/>
    </row>
    <row r="18" spans="1:30" ht="19.5" customHeight="1">
      <c r="A18" s="48"/>
      <c r="B18" s="49"/>
      <c r="C18" s="45" t="s">
        <v>122</v>
      </c>
      <c r="D18" s="8">
        <v>2</v>
      </c>
      <c r="E18" s="8" t="s">
        <v>120</v>
      </c>
      <c r="F18" s="46">
        <v>1796.94</v>
      </c>
      <c r="G18" s="47">
        <v>3593.88</v>
      </c>
      <c r="H18" s="46">
        <v>1889.4</v>
      </c>
      <c r="I18" s="47">
        <v>3778.8</v>
      </c>
      <c r="J18" s="46">
        <v>1798.95</v>
      </c>
      <c r="K18" s="47">
        <v>3597.9</v>
      </c>
      <c r="L18" s="46">
        <v>1913.52</v>
      </c>
      <c r="M18" s="47">
        <v>3827.04</v>
      </c>
      <c r="N18" s="46">
        <v>1905.48</v>
      </c>
      <c r="O18" s="47">
        <v>3810.96</v>
      </c>
      <c r="P18" s="46">
        <v>1933.62</v>
      </c>
      <c r="Q18" s="47">
        <v>3867.24</v>
      </c>
      <c r="R18" s="8">
        <v>2010</v>
      </c>
      <c r="S18" s="47">
        <v>4020</v>
      </c>
      <c r="T18" s="8">
        <v>2040.15</v>
      </c>
      <c r="U18" s="56">
        <v>4080.3</v>
      </c>
      <c r="V18" s="8">
        <f t="shared" si="0"/>
        <v>2112.5099999999998</v>
      </c>
      <c r="W18" s="47">
        <f t="shared" si="1"/>
        <v>4225.0199999999995</v>
      </c>
      <c r="X18" s="8">
        <v>2301.45</v>
      </c>
      <c r="Y18" s="47">
        <v>4602.9</v>
      </c>
      <c r="Z18" s="8">
        <v>2472.3</v>
      </c>
      <c r="AA18" s="47">
        <v>4944.6</v>
      </c>
      <c r="AB18" s="8">
        <v>2482.3500000000004</v>
      </c>
      <c r="AC18" s="47">
        <v>4964.700000000001</v>
      </c>
      <c r="AD18" s="61"/>
    </row>
    <row r="19" spans="1:30" ht="19.5" customHeight="1">
      <c r="A19" s="48"/>
      <c r="B19" s="49"/>
      <c r="C19" s="50" t="s">
        <v>123</v>
      </c>
      <c r="D19" s="8">
        <v>2</v>
      </c>
      <c r="E19" s="8" t="s">
        <v>120</v>
      </c>
      <c r="F19" s="46">
        <v>2413.8</v>
      </c>
      <c r="G19" s="47">
        <v>4827.6</v>
      </c>
      <c r="H19" s="46">
        <v>2538</v>
      </c>
      <c r="I19" s="47">
        <v>5076</v>
      </c>
      <c r="J19" s="46">
        <v>2416.5</v>
      </c>
      <c r="K19" s="47">
        <v>4833</v>
      </c>
      <c r="L19" s="46">
        <v>2570.4</v>
      </c>
      <c r="M19" s="47">
        <v>5140.8</v>
      </c>
      <c r="N19" s="46">
        <v>2559.6</v>
      </c>
      <c r="O19" s="47">
        <v>5119.2</v>
      </c>
      <c r="P19" s="46">
        <v>2597.4</v>
      </c>
      <c r="Q19" s="47">
        <v>5194.8</v>
      </c>
      <c r="R19" s="8">
        <v>2700</v>
      </c>
      <c r="S19" s="47">
        <v>5400</v>
      </c>
      <c r="T19" s="8">
        <v>2740.4999999999995</v>
      </c>
      <c r="U19" s="56">
        <v>5480.999999999999</v>
      </c>
      <c r="V19" s="8">
        <f t="shared" si="0"/>
        <v>2837.7</v>
      </c>
      <c r="W19" s="47">
        <f t="shared" si="1"/>
        <v>5675.4</v>
      </c>
      <c r="X19" s="8">
        <v>3091.5</v>
      </c>
      <c r="Y19" s="47">
        <v>6183</v>
      </c>
      <c r="Z19" s="8">
        <v>3321</v>
      </c>
      <c r="AA19" s="47">
        <v>6642</v>
      </c>
      <c r="AB19" s="8">
        <v>3334.5000000000005</v>
      </c>
      <c r="AC19" s="47">
        <v>6669.000000000001</v>
      </c>
      <c r="AD19" s="62"/>
    </row>
    <row r="20" spans="1:30" ht="19.5" customHeight="1">
      <c r="A20" s="7" t="s">
        <v>124</v>
      </c>
      <c r="B20" s="7"/>
      <c r="C20" s="50" t="s">
        <v>125</v>
      </c>
      <c r="D20" s="8">
        <v>12</v>
      </c>
      <c r="E20" s="8" t="s">
        <v>120</v>
      </c>
      <c r="F20" s="46">
        <v>178.8</v>
      </c>
      <c r="G20" s="47">
        <v>2145.6000000000004</v>
      </c>
      <c r="H20" s="46">
        <v>188</v>
      </c>
      <c r="I20" s="47">
        <v>2256</v>
      </c>
      <c r="J20" s="46">
        <v>179</v>
      </c>
      <c r="K20" s="47">
        <v>2148</v>
      </c>
      <c r="L20" s="46">
        <v>190.39999999999998</v>
      </c>
      <c r="M20" s="47">
        <v>2284.7999999999997</v>
      </c>
      <c r="N20" s="46">
        <v>189.6</v>
      </c>
      <c r="O20" s="47">
        <v>2275.2</v>
      </c>
      <c r="P20" s="46">
        <v>192.4</v>
      </c>
      <c r="Q20" s="47">
        <v>2308.8</v>
      </c>
      <c r="R20" s="8">
        <v>200</v>
      </c>
      <c r="S20" s="47">
        <v>2400</v>
      </c>
      <c r="T20" s="8">
        <v>202.99999999999997</v>
      </c>
      <c r="U20" s="56">
        <v>2435.9999999999995</v>
      </c>
      <c r="V20" s="8">
        <f t="shared" si="0"/>
        <v>210.2</v>
      </c>
      <c r="W20" s="47">
        <f t="shared" si="1"/>
        <v>2522.3999999999996</v>
      </c>
      <c r="X20" s="8">
        <v>229</v>
      </c>
      <c r="Y20" s="47">
        <v>2748</v>
      </c>
      <c r="Z20" s="8">
        <v>246</v>
      </c>
      <c r="AA20" s="47">
        <v>2952</v>
      </c>
      <c r="AB20" s="8">
        <v>247.00000000000003</v>
      </c>
      <c r="AC20" s="47">
        <v>2964.0000000000005</v>
      </c>
      <c r="AD20" s="60" t="s">
        <v>126</v>
      </c>
    </row>
    <row r="21" spans="1:30" ht="19.5" customHeight="1">
      <c r="A21" s="7"/>
      <c r="B21" s="7"/>
      <c r="C21" s="50" t="s">
        <v>127</v>
      </c>
      <c r="D21" s="8">
        <v>18</v>
      </c>
      <c r="E21" s="8" t="s">
        <v>120</v>
      </c>
      <c r="F21" s="46">
        <v>107.28</v>
      </c>
      <c r="G21" s="47">
        <v>1931.04</v>
      </c>
      <c r="H21" s="46">
        <v>112.8</v>
      </c>
      <c r="I21" s="47">
        <v>2030.4</v>
      </c>
      <c r="J21" s="46">
        <v>107.4</v>
      </c>
      <c r="K21" s="47">
        <v>1933.2</v>
      </c>
      <c r="L21" s="46">
        <v>114.24</v>
      </c>
      <c r="M21" s="47">
        <v>2056.3199999999997</v>
      </c>
      <c r="N21" s="46">
        <v>113.76</v>
      </c>
      <c r="O21" s="47">
        <v>2047.6799999999998</v>
      </c>
      <c r="P21" s="46">
        <v>115.44</v>
      </c>
      <c r="Q21" s="47">
        <v>2077.92</v>
      </c>
      <c r="R21" s="8">
        <v>120</v>
      </c>
      <c r="S21" s="47">
        <v>2160</v>
      </c>
      <c r="T21" s="8">
        <v>121.79999999999998</v>
      </c>
      <c r="U21" s="56">
        <v>2192.3999999999996</v>
      </c>
      <c r="V21" s="8">
        <f t="shared" si="0"/>
        <v>126.11999999999999</v>
      </c>
      <c r="W21" s="47">
        <f t="shared" si="1"/>
        <v>2270.16</v>
      </c>
      <c r="X21" s="8">
        <v>137.4</v>
      </c>
      <c r="Y21" s="47">
        <v>2473.2000000000003</v>
      </c>
      <c r="Z21" s="8">
        <v>147.6</v>
      </c>
      <c r="AA21" s="47">
        <v>2656.8</v>
      </c>
      <c r="AB21" s="8">
        <v>148.20000000000002</v>
      </c>
      <c r="AC21" s="47">
        <v>2667.6000000000004</v>
      </c>
      <c r="AD21" s="61"/>
    </row>
    <row r="22" spans="1:30" ht="19.5" customHeight="1">
      <c r="A22" s="7"/>
      <c r="B22" s="7"/>
      <c r="C22" s="50" t="s">
        <v>128</v>
      </c>
      <c r="D22" s="8">
        <v>30</v>
      </c>
      <c r="E22" s="8" t="s">
        <v>120</v>
      </c>
      <c r="F22" s="46">
        <v>143.04</v>
      </c>
      <c r="G22" s="47">
        <v>4291.2</v>
      </c>
      <c r="H22" s="46">
        <v>150.39999999999998</v>
      </c>
      <c r="I22" s="47">
        <v>4511.999999999999</v>
      </c>
      <c r="J22" s="46">
        <v>143.2</v>
      </c>
      <c r="K22" s="47">
        <v>4296</v>
      </c>
      <c r="L22" s="46">
        <v>152.32</v>
      </c>
      <c r="M22" s="47">
        <v>4569.599999999999</v>
      </c>
      <c r="N22" s="46">
        <v>151.68</v>
      </c>
      <c r="O22" s="47">
        <v>4550.400000000001</v>
      </c>
      <c r="P22" s="46">
        <v>153.92</v>
      </c>
      <c r="Q22" s="47">
        <v>4617.599999999999</v>
      </c>
      <c r="R22" s="8">
        <v>160</v>
      </c>
      <c r="S22" s="47">
        <v>4800</v>
      </c>
      <c r="T22" s="8">
        <v>162.39999999999998</v>
      </c>
      <c r="U22" s="56">
        <v>4871.999999999999</v>
      </c>
      <c r="V22" s="8">
        <f t="shared" si="0"/>
        <v>168.16</v>
      </c>
      <c r="W22" s="47">
        <f t="shared" si="1"/>
        <v>5044.8</v>
      </c>
      <c r="X22" s="8">
        <v>183.2</v>
      </c>
      <c r="Y22" s="47">
        <v>5496</v>
      </c>
      <c r="Z22" s="8">
        <v>196.8</v>
      </c>
      <c r="AA22" s="47">
        <v>5904</v>
      </c>
      <c r="AB22" s="8">
        <v>197.60000000000002</v>
      </c>
      <c r="AC22" s="47">
        <v>5928.000000000001</v>
      </c>
      <c r="AD22" s="61"/>
    </row>
    <row r="23" spans="1:30" ht="19.5" customHeight="1">
      <c r="A23" s="7"/>
      <c r="B23" s="7"/>
      <c r="C23" s="51" t="s">
        <v>129</v>
      </c>
      <c r="D23" s="8">
        <v>4</v>
      </c>
      <c r="E23" s="8" t="s">
        <v>120</v>
      </c>
      <c r="F23" s="46">
        <v>89.4</v>
      </c>
      <c r="G23" s="47">
        <v>357.6</v>
      </c>
      <c r="H23" s="46">
        <v>94</v>
      </c>
      <c r="I23" s="47">
        <v>376</v>
      </c>
      <c r="J23" s="46">
        <v>89.5</v>
      </c>
      <c r="K23" s="47">
        <v>358</v>
      </c>
      <c r="L23" s="46">
        <v>95.19999999999999</v>
      </c>
      <c r="M23" s="47">
        <v>380.79999999999995</v>
      </c>
      <c r="N23" s="46">
        <v>94.8</v>
      </c>
      <c r="O23" s="47">
        <v>379.2</v>
      </c>
      <c r="P23" s="46">
        <v>96.2</v>
      </c>
      <c r="Q23" s="47">
        <v>384.8</v>
      </c>
      <c r="R23" s="8">
        <v>100</v>
      </c>
      <c r="S23" s="47">
        <v>400</v>
      </c>
      <c r="T23" s="8">
        <v>101.49999999999999</v>
      </c>
      <c r="U23" s="56">
        <v>405.99999999999994</v>
      </c>
      <c r="V23" s="8">
        <f t="shared" si="0"/>
        <v>105.1</v>
      </c>
      <c r="W23" s="47">
        <f t="shared" si="1"/>
        <v>420.4</v>
      </c>
      <c r="X23" s="8">
        <v>114.5</v>
      </c>
      <c r="Y23" s="47">
        <v>458</v>
      </c>
      <c r="Z23" s="8">
        <v>123</v>
      </c>
      <c r="AA23" s="47">
        <v>492</v>
      </c>
      <c r="AB23" s="8">
        <v>123.50000000000001</v>
      </c>
      <c r="AC23" s="47">
        <v>494.00000000000006</v>
      </c>
      <c r="AD23" s="61"/>
    </row>
    <row r="24" spans="1:30" ht="19.5" customHeight="1">
      <c r="A24" s="7"/>
      <c r="B24" s="7"/>
      <c r="C24" s="51" t="s">
        <v>130</v>
      </c>
      <c r="D24" s="8">
        <v>79</v>
      </c>
      <c r="E24" s="8" t="s">
        <v>118</v>
      </c>
      <c r="F24" s="46">
        <v>35.76</v>
      </c>
      <c r="G24" s="47">
        <v>2825.04</v>
      </c>
      <c r="H24" s="46">
        <v>37.599999999999994</v>
      </c>
      <c r="I24" s="47">
        <v>2970.3999999999996</v>
      </c>
      <c r="J24" s="46">
        <v>35.8</v>
      </c>
      <c r="K24" s="47">
        <v>2828.2</v>
      </c>
      <c r="L24" s="46">
        <v>38.08</v>
      </c>
      <c r="M24" s="47">
        <v>3008.32</v>
      </c>
      <c r="N24" s="46">
        <v>37.92</v>
      </c>
      <c r="O24" s="47">
        <v>2995.68</v>
      </c>
      <c r="P24" s="46">
        <v>38.48</v>
      </c>
      <c r="Q24" s="47">
        <v>3039.9199999999996</v>
      </c>
      <c r="R24" s="8">
        <v>40</v>
      </c>
      <c r="S24" s="47">
        <v>3160</v>
      </c>
      <c r="T24" s="8">
        <v>40.599999999999994</v>
      </c>
      <c r="U24" s="56">
        <v>3207.3999999999996</v>
      </c>
      <c r="V24" s="8">
        <f t="shared" si="0"/>
        <v>42.04</v>
      </c>
      <c r="W24" s="47">
        <f t="shared" si="1"/>
        <v>3321.16</v>
      </c>
      <c r="X24" s="8">
        <v>45.8</v>
      </c>
      <c r="Y24" s="47">
        <v>3618.2</v>
      </c>
      <c r="Z24" s="8">
        <v>49.2</v>
      </c>
      <c r="AA24" s="47">
        <v>3886.8</v>
      </c>
      <c r="AB24" s="8">
        <v>49.400000000000006</v>
      </c>
      <c r="AC24" s="47">
        <v>3902.6000000000004</v>
      </c>
      <c r="AD24" s="62"/>
    </row>
    <row r="25" spans="1:30" ht="19.5" customHeight="1">
      <c r="A25" s="12" t="s">
        <v>131</v>
      </c>
      <c r="B25" s="12"/>
      <c r="C25" s="12"/>
      <c r="D25" s="42" t="s">
        <v>132</v>
      </c>
      <c r="E25" s="52"/>
      <c r="F25" s="8" t="s">
        <v>133</v>
      </c>
      <c r="G25" s="47">
        <f>SUM(G5:G24)</f>
        <v>71520</v>
      </c>
      <c r="H25" s="8" t="s">
        <v>133</v>
      </c>
      <c r="I25" s="47">
        <f>SUM(I5:I24)</f>
        <v>75200</v>
      </c>
      <c r="J25" s="8" t="s">
        <v>133</v>
      </c>
      <c r="K25" s="47">
        <f>SUM(K5:K24)</f>
        <v>71599.99999999999</v>
      </c>
      <c r="L25" s="8" t="s">
        <v>133</v>
      </c>
      <c r="M25" s="47">
        <f>SUM(M5:M24)</f>
        <v>76160.00000000001</v>
      </c>
      <c r="N25" s="8" t="s">
        <v>133</v>
      </c>
      <c r="O25" s="47">
        <f>SUM(O5:O24)</f>
        <v>75839.99999999997</v>
      </c>
      <c r="P25" s="8" t="s">
        <v>133</v>
      </c>
      <c r="Q25" s="47">
        <f>SUM(Q5:Q24)</f>
        <v>76960.00000000001</v>
      </c>
      <c r="R25" s="13" t="s">
        <v>133</v>
      </c>
      <c r="S25" s="57">
        <f>SUM(S5:S24)</f>
        <v>80000</v>
      </c>
      <c r="T25" s="13" t="s">
        <v>133</v>
      </c>
      <c r="U25" s="57">
        <f>SUM(U5:U24)</f>
        <v>81199.99999999999</v>
      </c>
      <c r="V25" s="13" t="s">
        <v>133</v>
      </c>
      <c r="W25" s="57">
        <f>SUM(W5:W24)</f>
        <v>84080</v>
      </c>
      <c r="X25" s="13" t="s">
        <v>133</v>
      </c>
      <c r="Y25" s="57">
        <v>91599.99999999999</v>
      </c>
      <c r="Z25" s="13" t="s">
        <v>133</v>
      </c>
      <c r="AA25" s="57">
        <v>98400.00000000001</v>
      </c>
      <c r="AB25" s="13" t="s">
        <v>133</v>
      </c>
      <c r="AC25" s="57">
        <v>98800.00000000001</v>
      </c>
      <c r="AD25" s="63"/>
    </row>
    <row r="26" spans="1:30" ht="91.5" customHeight="1">
      <c r="A26" s="53" t="s">
        <v>134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</sheetData>
  <sheetProtection/>
  <mergeCells count="27">
    <mergeCell ref="A1:AD1"/>
    <mergeCell ref="A2:AD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25:C25"/>
    <mergeCell ref="D25:E25"/>
    <mergeCell ref="A26:AD26"/>
    <mergeCell ref="A5:A19"/>
    <mergeCell ref="B5:B9"/>
    <mergeCell ref="B10:B19"/>
    <mergeCell ref="AD3:AD4"/>
    <mergeCell ref="AD5:AD9"/>
    <mergeCell ref="AD10:AD19"/>
    <mergeCell ref="AD20:AD24"/>
    <mergeCell ref="A20:B24"/>
    <mergeCell ref="A3:C4"/>
  </mergeCells>
  <printOptions horizontalCentered="1"/>
  <pageMargins left="0.16" right="0.16" top="0.59" bottom="0.59" header="0.23999999999999996" footer="0.2"/>
  <pageSetup fitToHeight="1" fitToWidth="1" horizontalDpi="600" verticalDpi="6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5"/>
  <sheetViews>
    <sheetView zoomScaleSheetLayoutView="100" workbookViewId="0" topLeftCell="A1">
      <selection activeCell="A1" sqref="A1:AC1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4.375" style="0" customWidth="1"/>
    <col min="4" max="4" width="4.75390625" style="0" bestFit="1" customWidth="1"/>
    <col min="5" max="6" width="5.875" style="0" bestFit="1" customWidth="1"/>
    <col min="7" max="7" width="7.625" style="0" bestFit="1" customWidth="1"/>
    <col min="8" max="8" width="5.875" style="0" bestFit="1" customWidth="1"/>
    <col min="9" max="9" width="7.625" style="0" bestFit="1" customWidth="1"/>
    <col min="10" max="10" width="5.875" style="0" bestFit="1" customWidth="1"/>
    <col min="11" max="11" width="7.625" style="0" bestFit="1" customWidth="1"/>
    <col min="12" max="12" width="5.875" style="0" bestFit="1" customWidth="1"/>
    <col min="13" max="13" width="7.625" style="0" bestFit="1" customWidth="1"/>
    <col min="14" max="14" width="5.875" style="0" bestFit="1" customWidth="1"/>
    <col min="15" max="15" width="7.625" style="0" bestFit="1" customWidth="1"/>
    <col min="16" max="16" width="5.875" style="0" bestFit="1" customWidth="1"/>
    <col min="17" max="17" width="7.625" style="0" bestFit="1" customWidth="1"/>
    <col min="18" max="18" width="5.875" style="0" bestFit="1" customWidth="1"/>
    <col min="19" max="19" width="7.625" style="0" bestFit="1" customWidth="1"/>
    <col min="20" max="20" width="5.875" style="0" bestFit="1" customWidth="1"/>
    <col min="21" max="21" width="7.625" style="0" bestFit="1" customWidth="1"/>
    <col min="22" max="22" width="5.875" style="0" bestFit="1" customWidth="1"/>
    <col min="23" max="23" width="7.625" style="0" bestFit="1" customWidth="1"/>
    <col min="24" max="24" width="6.375" style="0" customWidth="1"/>
    <col min="25" max="25" width="7.625" style="0" customWidth="1"/>
    <col min="26" max="26" width="5.875" style="0" bestFit="1" customWidth="1"/>
    <col min="27" max="27" width="8.00390625" style="0" customWidth="1"/>
    <col min="28" max="28" width="5.875" style="0" bestFit="1" customWidth="1"/>
    <col min="29" max="29" width="8.50390625" style="0" bestFit="1" customWidth="1"/>
    <col min="30" max="31" width="8.25390625" style="0" customWidth="1"/>
  </cols>
  <sheetData>
    <row r="1" spans="1:31" ht="24" customHeight="1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7.75" customHeight="1">
      <c r="A3" s="3" t="s">
        <v>136</v>
      </c>
      <c r="B3" s="4"/>
      <c r="C3" s="4"/>
      <c r="D3" s="5" t="s">
        <v>82</v>
      </c>
      <c r="E3" s="5"/>
      <c r="F3" s="5" t="s">
        <v>83</v>
      </c>
      <c r="G3" s="5"/>
      <c r="H3" s="5" t="s">
        <v>84</v>
      </c>
      <c r="I3" s="5"/>
      <c r="J3" s="5" t="s">
        <v>85</v>
      </c>
      <c r="K3" s="5"/>
      <c r="L3" s="5" t="s">
        <v>86</v>
      </c>
      <c r="M3" s="5"/>
      <c r="N3" s="5" t="s">
        <v>87</v>
      </c>
      <c r="O3" s="5"/>
      <c r="P3" s="5" t="s">
        <v>88</v>
      </c>
      <c r="Q3" s="5"/>
      <c r="R3" s="5" t="s">
        <v>89</v>
      </c>
      <c r="S3" s="5"/>
      <c r="T3" s="5" t="s">
        <v>90</v>
      </c>
      <c r="U3" s="5"/>
      <c r="V3" s="5" t="s">
        <v>91</v>
      </c>
      <c r="W3" s="5"/>
      <c r="X3" s="5" t="s">
        <v>92</v>
      </c>
      <c r="Y3" s="5"/>
      <c r="Z3" s="5" t="s">
        <v>93</v>
      </c>
      <c r="AA3" s="5"/>
      <c r="AB3" s="5" t="s">
        <v>94</v>
      </c>
      <c r="AC3" s="26"/>
      <c r="AD3" s="27"/>
      <c r="AE3" s="27"/>
    </row>
    <row r="4" spans="1:31" ht="27.75" customHeight="1">
      <c r="A4" s="6"/>
      <c r="B4" s="7"/>
      <c r="C4" s="7"/>
      <c r="D4" s="8" t="s">
        <v>97</v>
      </c>
      <c r="E4" s="8" t="s">
        <v>96</v>
      </c>
      <c r="F4" s="8" t="s">
        <v>98</v>
      </c>
      <c r="G4" s="8" t="s">
        <v>99</v>
      </c>
      <c r="H4" s="8" t="s">
        <v>98</v>
      </c>
      <c r="I4" s="8" t="s">
        <v>99</v>
      </c>
      <c r="J4" s="8" t="s">
        <v>98</v>
      </c>
      <c r="K4" s="8" t="s">
        <v>99</v>
      </c>
      <c r="L4" s="8" t="s">
        <v>98</v>
      </c>
      <c r="M4" s="8" t="s">
        <v>99</v>
      </c>
      <c r="N4" s="8" t="s">
        <v>98</v>
      </c>
      <c r="O4" s="8" t="s">
        <v>99</v>
      </c>
      <c r="P4" s="8" t="s">
        <v>98</v>
      </c>
      <c r="Q4" s="8" t="s">
        <v>99</v>
      </c>
      <c r="R4" s="8" t="s">
        <v>98</v>
      </c>
      <c r="S4" s="8" t="s">
        <v>99</v>
      </c>
      <c r="T4" s="8" t="s">
        <v>98</v>
      </c>
      <c r="U4" s="8" t="s">
        <v>99</v>
      </c>
      <c r="V4" s="8" t="s">
        <v>98</v>
      </c>
      <c r="W4" s="8" t="s">
        <v>99</v>
      </c>
      <c r="X4" s="8" t="s">
        <v>98</v>
      </c>
      <c r="Y4" s="8" t="s">
        <v>99</v>
      </c>
      <c r="Z4" s="8" t="s">
        <v>98</v>
      </c>
      <c r="AA4" s="8" t="s">
        <v>99</v>
      </c>
      <c r="AB4" s="8" t="s">
        <v>98</v>
      </c>
      <c r="AC4" s="28" t="s">
        <v>99</v>
      </c>
      <c r="AD4" s="29"/>
      <c r="AE4" s="29"/>
    </row>
    <row r="5" spans="1:31" ht="30" customHeight="1">
      <c r="A5" s="9" t="s">
        <v>137</v>
      </c>
      <c r="B5" s="10"/>
      <c r="C5" s="11" t="s">
        <v>138</v>
      </c>
      <c r="D5" s="12" t="s">
        <v>139</v>
      </c>
      <c r="E5" s="8">
        <v>308</v>
      </c>
      <c r="F5" s="13">
        <v>1056.0373200000001</v>
      </c>
      <c r="G5" s="13">
        <v>325259.49456</v>
      </c>
      <c r="H5" s="13">
        <v>1106.54856</v>
      </c>
      <c r="I5" s="13">
        <v>340816.95648</v>
      </c>
      <c r="J5" s="13">
        <v>1045.4652</v>
      </c>
      <c r="K5" s="13">
        <v>322003.28160000005</v>
      </c>
      <c r="L5" s="13">
        <v>1119.47004</v>
      </c>
      <c r="M5" s="13">
        <v>344796.77232</v>
      </c>
      <c r="N5" s="13">
        <v>1127.6928</v>
      </c>
      <c r="O5" s="13">
        <v>347329.3824</v>
      </c>
      <c r="P5" s="13">
        <v>1133.5662</v>
      </c>
      <c r="Q5" s="13">
        <v>349138.3896</v>
      </c>
      <c r="R5" s="13">
        <v>1174.68</v>
      </c>
      <c r="S5" s="13">
        <v>361801.44</v>
      </c>
      <c r="T5" s="13">
        <v>1225.1912399999999</v>
      </c>
      <c r="U5" s="13">
        <v>377358.90192</v>
      </c>
      <c r="V5" s="13">
        <v>1234.58868</v>
      </c>
      <c r="W5" s="13">
        <v>380253.31344</v>
      </c>
      <c r="X5" s="13">
        <v>1345.0086000000001</v>
      </c>
      <c r="Y5" s="13">
        <v>414262.6488</v>
      </c>
      <c r="Z5" s="13">
        <v>1444.8564000000001</v>
      </c>
      <c r="AA5" s="13">
        <v>445015.7712</v>
      </c>
      <c r="AB5" s="13">
        <v>1450.7298000000003</v>
      </c>
      <c r="AC5" s="30">
        <v>446824.7784</v>
      </c>
      <c r="AD5" s="31"/>
      <c r="AE5" s="31"/>
    </row>
    <row r="6" spans="1:31" ht="30" customHeight="1">
      <c r="A6" s="9"/>
      <c r="B6" s="10"/>
      <c r="C6" s="11" t="s">
        <v>140</v>
      </c>
      <c r="D6" s="12" t="s">
        <v>139</v>
      </c>
      <c r="E6" s="8">
        <v>690</v>
      </c>
      <c r="F6" s="13">
        <v>235.69083000000003</v>
      </c>
      <c r="G6" s="13">
        <v>162626.67270000002</v>
      </c>
      <c r="H6" s="13">
        <v>246.96414000000001</v>
      </c>
      <c r="I6" s="13">
        <v>170405.25660000002</v>
      </c>
      <c r="J6" s="13">
        <v>233.33130000000003</v>
      </c>
      <c r="K6" s="13">
        <v>160998.597</v>
      </c>
      <c r="L6" s="13">
        <v>249.84801000000002</v>
      </c>
      <c r="M6" s="13">
        <v>172395.1269</v>
      </c>
      <c r="N6" s="13">
        <v>251.6832</v>
      </c>
      <c r="O6" s="13">
        <v>173661.408</v>
      </c>
      <c r="P6" s="13">
        <v>252.99405000000002</v>
      </c>
      <c r="Q6" s="13">
        <v>174565.89450000002</v>
      </c>
      <c r="R6" s="13">
        <v>262.17</v>
      </c>
      <c r="S6" s="13">
        <v>180897.3</v>
      </c>
      <c r="T6" s="13">
        <v>273.44331</v>
      </c>
      <c r="U6" s="13">
        <v>188675.8839</v>
      </c>
      <c r="V6" s="13">
        <v>275.54067</v>
      </c>
      <c r="W6" s="13">
        <v>190123.0623</v>
      </c>
      <c r="X6" s="13">
        <v>300.18465000000003</v>
      </c>
      <c r="Y6" s="13">
        <v>207127.40850000002</v>
      </c>
      <c r="Z6" s="13">
        <v>322.4691</v>
      </c>
      <c r="AA6" s="13">
        <v>222503.679</v>
      </c>
      <c r="AB6" s="13">
        <v>323.77995000000004</v>
      </c>
      <c r="AC6" s="30">
        <v>223408.16550000003</v>
      </c>
      <c r="AD6" s="31"/>
      <c r="AE6" s="31"/>
    </row>
    <row r="7" spans="1:31" ht="30" customHeight="1">
      <c r="A7" s="9"/>
      <c r="B7" s="10"/>
      <c r="C7" s="11" t="s">
        <v>141</v>
      </c>
      <c r="D7" s="12" t="s">
        <v>106</v>
      </c>
      <c r="E7" s="8">
        <v>5500</v>
      </c>
      <c r="F7" s="13">
        <v>29.56811</v>
      </c>
      <c r="G7" s="13">
        <v>162624.605</v>
      </c>
      <c r="H7" s="13">
        <v>30.98238</v>
      </c>
      <c r="I7" s="13">
        <v>170403.09</v>
      </c>
      <c r="J7" s="13">
        <v>29.272100000000002</v>
      </c>
      <c r="K7" s="13">
        <v>160996.55000000002</v>
      </c>
      <c r="L7" s="13">
        <v>31.34417</v>
      </c>
      <c r="M7" s="13">
        <v>172392.935</v>
      </c>
      <c r="N7" s="13">
        <v>31.5744</v>
      </c>
      <c r="O7" s="13">
        <v>173659.2</v>
      </c>
      <c r="P7" s="13">
        <v>31.73885</v>
      </c>
      <c r="Q7" s="13">
        <v>174563.675</v>
      </c>
      <c r="R7" s="13">
        <v>32.89</v>
      </c>
      <c r="S7" s="13">
        <v>180895</v>
      </c>
      <c r="T7" s="13">
        <v>34.304269999999995</v>
      </c>
      <c r="U7" s="13">
        <v>188673.485</v>
      </c>
      <c r="V7" s="13">
        <v>34.567389999999996</v>
      </c>
      <c r="W7" s="13">
        <v>190120.645</v>
      </c>
      <c r="X7" s="13">
        <v>37.65905</v>
      </c>
      <c r="Y7" s="13">
        <v>207124.775</v>
      </c>
      <c r="Z7" s="13">
        <v>40.4547</v>
      </c>
      <c r="AA7" s="13">
        <v>222500.85</v>
      </c>
      <c r="AB7" s="13">
        <v>40.619150000000005</v>
      </c>
      <c r="AC7" s="30">
        <v>223405.325</v>
      </c>
      <c r="AD7" s="31"/>
      <c r="AE7" s="31"/>
    </row>
    <row r="8" spans="1:31" ht="30" customHeight="1">
      <c r="A8" s="9"/>
      <c r="B8" s="10"/>
      <c r="C8" s="11" t="s">
        <v>142</v>
      </c>
      <c r="D8" s="12" t="s">
        <v>106</v>
      </c>
      <c r="E8" s="8">
        <v>4500</v>
      </c>
      <c r="F8" s="13">
        <v>18.0699</v>
      </c>
      <c r="G8" s="13">
        <v>81314.55</v>
      </c>
      <c r="H8" s="13">
        <v>18.9342</v>
      </c>
      <c r="I8" s="13">
        <v>85203.9</v>
      </c>
      <c r="J8" s="13">
        <v>17.889000000000003</v>
      </c>
      <c r="K8" s="13">
        <v>80500.50000000001</v>
      </c>
      <c r="L8" s="13">
        <v>19.1553</v>
      </c>
      <c r="M8" s="13">
        <v>86198.85</v>
      </c>
      <c r="N8" s="13">
        <v>19.296</v>
      </c>
      <c r="O8" s="13">
        <v>86832</v>
      </c>
      <c r="P8" s="13">
        <v>19.3965</v>
      </c>
      <c r="Q8" s="13">
        <v>87284.25</v>
      </c>
      <c r="R8" s="13">
        <v>20.1</v>
      </c>
      <c r="S8" s="13">
        <v>90450</v>
      </c>
      <c r="T8" s="13">
        <v>20.9643</v>
      </c>
      <c r="U8" s="13">
        <v>94339.35</v>
      </c>
      <c r="V8" s="13">
        <v>21.1251</v>
      </c>
      <c r="W8" s="13">
        <v>95062.95</v>
      </c>
      <c r="X8" s="13">
        <v>23.0145</v>
      </c>
      <c r="Y8" s="13">
        <v>103565.25000000001</v>
      </c>
      <c r="Z8" s="13">
        <v>24.723000000000003</v>
      </c>
      <c r="AA8" s="13">
        <v>111253.50000000001</v>
      </c>
      <c r="AB8" s="13">
        <v>24.823500000000003</v>
      </c>
      <c r="AC8" s="30">
        <v>111705.75000000001</v>
      </c>
      <c r="AD8" s="31"/>
      <c r="AE8" s="31"/>
    </row>
    <row r="9" spans="1:31" ht="30" customHeight="1">
      <c r="A9" s="9"/>
      <c r="B9" s="10"/>
      <c r="C9" s="12" t="s">
        <v>143</v>
      </c>
      <c r="D9" s="12" t="s">
        <v>106</v>
      </c>
      <c r="E9" s="8">
        <v>10000</v>
      </c>
      <c r="F9" s="13">
        <v>8.135950000000001</v>
      </c>
      <c r="G9" s="13">
        <v>81359.50000000001</v>
      </c>
      <c r="H9" s="13">
        <v>8.5251</v>
      </c>
      <c r="I9" s="13">
        <v>85251</v>
      </c>
      <c r="J9" s="13">
        <v>8.0545</v>
      </c>
      <c r="K9" s="13">
        <v>80545.00000000001</v>
      </c>
      <c r="L9" s="13">
        <v>8.62465</v>
      </c>
      <c r="M9" s="13">
        <v>86246.50000000001</v>
      </c>
      <c r="N9" s="13">
        <v>8.688</v>
      </c>
      <c r="O9" s="13">
        <v>86880</v>
      </c>
      <c r="P9" s="13">
        <v>8.73325</v>
      </c>
      <c r="Q9" s="13">
        <v>87332.5</v>
      </c>
      <c r="R9" s="13">
        <v>9.05</v>
      </c>
      <c r="S9" s="13">
        <v>90500</v>
      </c>
      <c r="T9" s="13">
        <v>9.43915</v>
      </c>
      <c r="U9" s="13">
        <v>94391.5</v>
      </c>
      <c r="V9" s="13">
        <v>9.51155</v>
      </c>
      <c r="W9" s="13">
        <v>95115.5</v>
      </c>
      <c r="X9" s="13">
        <v>10.362250000000001</v>
      </c>
      <c r="Y9" s="13">
        <v>103622.50000000001</v>
      </c>
      <c r="Z9" s="13">
        <v>11.1315</v>
      </c>
      <c r="AA9" s="13">
        <v>111315.00000000001</v>
      </c>
      <c r="AB9" s="13">
        <v>11.176750000000002</v>
      </c>
      <c r="AC9" s="30">
        <v>111767.50000000001</v>
      </c>
      <c r="AD9" s="31"/>
      <c r="AE9" s="31"/>
    </row>
    <row r="10" spans="1:254" ht="30" customHeight="1">
      <c r="A10" s="14" t="s">
        <v>131</v>
      </c>
      <c r="B10" s="12"/>
      <c r="C10" s="12"/>
      <c r="D10" s="8" t="s">
        <v>144</v>
      </c>
      <c r="E10" s="8"/>
      <c r="F10" s="8" t="s">
        <v>133</v>
      </c>
      <c r="G10" s="13">
        <f>SUM(G5:G9)</f>
        <v>813184.82226</v>
      </c>
      <c r="H10" s="8" t="s">
        <v>133</v>
      </c>
      <c r="I10" s="13">
        <f>SUM(I5:I9)</f>
        <v>852080.20308</v>
      </c>
      <c r="J10" s="8" t="s">
        <v>133</v>
      </c>
      <c r="K10" s="13">
        <f>SUM(K5:K9)</f>
        <v>805043.9286000001</v>
      </c>
      <c r="L10" s="8" t="s">
        <v>133</v>
      </c>
      <c r="M10" s="13">
        <f>SUM(M5:M9)</f>
        <v>862030.18422</v>
      </c>
      <c r="N10" s="8" t="s">
        <v>133</v>
      </c>
      <c r="O10" s="13">
        <f>SUM(O5:O9)</f>
        <v>868361.9904</v>
      </c>
      <c r="P10" s="8" t="s">
        <v>133</v>
      </c>
      <c r="Q10" s="13">
        <f>SUM(Q5:Q9)</f>
        <v>872884.7091000001</v>
      </c>
      <c r="R10" s="13" t="s">
        <v>133</v>
      </c>
      <c r="S10" s="13">
        <f>SUM(S5:S9)</f>
        <v>904543.74</v>
      </c>
      <c r="T10" s="13" t="s">
        <v>133</v>
      </c>
      <c r="U10" s="13">
        <f>SUM(U5:U9)</f>
        <v>943439.12082</v>
      </c>
      <c r="V10" s="13" t="s">
        <v>133</v>
      </c>
      <c r="W10" s="13">
        <f>SUM(W5:W9)</f>
        <v>950675.47074</v>
      </c>
      <c r="X10" s="13" t="s">
        <v>133</v>
      </c>
      <c r="Y10" s="13">
        <f>SUM(Y5:Y9)</f>
        <v>1035702.5823</v>
      </c>
      <c r="Z10" s="13" t="s">
        <v>133</v>
      </c>
      <c r="AA10" s="13">
        <v>1112588.8002000002</v>
      </c>
      <c r="AB10" s="13" t="s">
        <v>133</v>
      </c>
      <c r="AC10" s="30">
        <v>1117111.5189</v>
      </c>
      <c r="AD10" s="31"/>
      <c r="AE10" s="31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</row>
    <row r="11" spans="1:31" ht="21" customHeight="1">
      <c r="A11" s="15" t="s">
        <v>145</v>
      </c>
      <c r="B11" s="16" t="s">
        <v>146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23"/>
      <c r="Y11" s="23"/>
      <c r="Z11" s="23"/>
      <c r="AA11" s="23"/>
      <c r="AB11" s="23"/>
      <c r="AC11" s="33"/>
      <c r="AD11" s="22"/>
      <c r="AE11" s="22"/>
    </row>
    <row r="12" spans="1:31" ht="21" customHeight="1">
      <c r="A12" s="17"/>
      <c r="B12" s="16" t="s">
        <v>147</v>
      </c>
      <c r="C12" s="16"/>
      <c r="D12" s="16"/>
      <c r="E12" s="18"/>
      <c r="F12" s="19" t="s">
        <v>148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4" t="s">
        <v>149</v>
      </c>
      <c r="Y12" s="24"/>
      <c r="Z12" s="18"/>
      <c r="AA12" s="19" t="s">
        <v>150</v>
      </c>
      <c r="AB12" s="18"/>
      <c r="AC12" s="33"/>
      <c r="AD12" s="22"/>
      <c r="AE12" s="22"/>
    </row>
    <row r="13" spans="1:31" ht="21" customHeight="1">
      <c r="A13" s="17"/>
      <c r="B13" s="16" t="s">
        <v>151</v>
      </c>
      <c r="C13" s="16"/>
      <c r="D13" s="16"/>
      <c r="E13" s="18"/>
      <c r="F13" s="19" t="s">
        <v>152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4" t="s">
        <v>153</v>
      </c>
      <c r="Y13" s="24"/>
      <c r="Z13" s="18"/>
      <c r="AA13" s="19" t="s">
        <v>154</v>
      </c>
      <c r="AB13" s="18"/>
      <c r="AC13" s="33"/>
      <c r="AD13" s="22"/>
      <c r="AE13" s="22"/>
    </row>
    <row r="14" spans="1:31" ht="21" customHeight="1">
      <c r="A14" s="17"/>
      <c r="B14" s="16" t="s">
        <v>155</v>
      </c>
      <c r="C14" s="16"/>
      <c r="D14" s="16"/>
      <c r="E14" s="18"/>
      <c r="F14" s="19" t="s">
        <v>156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3"/>
      <c r="Y14" s="23"/>
      <c r="Z14" s="18"/>
      <c r="AA14" s="34"/>
      <c r="AB14" s="18"/>
      <c r="AC14" s="33"/>
      <c r="AD14" s="22"/>
      <c r="AE14" s="22"/>
    </row>
    <row r="15" spans="1:31" ht="21" customHeight="1">
      <c r="A15" s="17"/>
      <c r="B15" s="16" t="s">
        <v>157</v>
      </c>
      <c r="C15" s="16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3"/>
      <c r="Y15" s="23"/>
      <c r="Z15" s="18"/>
      <c r="AA15" s="34"/>
      <c r="AB15" s="18"/>
      <c r="AC15" s="33"/>
      <c r="AD15" s="22"/>
      <c r="AE15" s="22"/>
    </row>
    <row r="16" spans="1:37" ht="21" customHeight="1">
      <c r="A16" s="17"/>
      <c r="B16" s="16" t="s">
        <v>158</v>
      </c>
      <c r="C16" s="16"/>
      <c r="D16" s="16"/>
      <c r="E16" s="18"/>
      <c r="F16" s="19" t="s">
        <v>159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4" t="s">
        <v>160</v>
      </c>
      <c r="Y16" s="35"/>
      <c r="Z16" s="18"/>
      <c r="AB16" s="19" t="s">
        <v>161</v>
      </c>
      <c r="AC16" s="36"/>
      <c r="AD16" s="35"/>
      <c r="AE16" s="35"/>
      <c r="AF16" s="37"/>
      <c r="AG16" s="37"/>
      <c r="AH16" s="37"/>
      <c r="AI16" s="37"/>
      <c r="AJ16" s="37"/>
      <c r="AK16" s="37"/>
    </row>
    <row r="17" spans="1:37" ht="21" customHeight="1">
      <c r="A17" s="17"/>
      <c r="B17" s="16" t="s">
        <v>162</v>
      </c>
      <c r="C17" s="16"/>
      <c r="D17" s="16"/>
      <c r="E17" s="18"/>
      <c r="F17" s="19" t="s">
        <v>163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4" t="s">
        <v>164</v>
      </c>
      <c r="Y17" s="23"/>
      <c r="Z17" s="18"/>
      <c r="AB17" s="19" t="s">
        <v>165</v>
      </c>
      <c r="AC17" s="33"/>
      <c r="AD17" s="23"/>
      <c r="AE17" s="23"/>
      <c r="AF17" s="37"/>
      <c r="AG17" s="37"/>
      <c r="AH17" s="37"/>
      <c r="AI17" s="37"/>
      <c r="AJ17" s="37"/>
      <c r="AK17" s="37"/>
    </row>
    <row r="18" spans="1:37" ht="21" customHeight="1">
      <c r="A18" s="17"/>
      <c r="B18" s="16" t="s">
        <v>166</v>
      </c>
      <c r="C18" s="16"/>
      <c r="D18" s="16"/>
      <c r="E18" s="18"/>
      <c r="F18" s="19" t="s">
        <v>167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4" t="s">
        <v>168</v>
      </c>
      <c r="Y18" s="23"/>
      <c r="Z18" s="18"/>
      <c r="AB18" s="19" t="s">
        <v>169</v>
      </c>
      <c r="AC18" s="33"/>
      <c r="AD18" s="23"/>
      <c r="AE18" s="23"/>
      <c r="AF18" s="37"/>
      <c r="AG18" s="37"/>
      <c r="AH18" s="37"/>
      <c r="AI18" s="37"/>
      <c r="AJ18" s="37"/>
      <c r="AK18" s="37"/>
    </row>
    <row r="19" spans="1:31" ht="21" customHeight="1">
      <c r="A19" s="17"/>
      <c r="B19" s="16" t="s">
        <v>170</v>
      </c>
      <c r="C19" s="16"/>
      <c r="D19" s="16"/>
      <c r="E19" s="18"/>
      <c r="F19" s="19" t="s">
        <v>171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3"/>
      <c r="Y19" s="23"/>
      <c r="Z19" s="23"/>
      <c r="AA19" s="23"/>
      <c r="AB19" s="23"/>
      <c r="AC19" s="33"/>
      <c r="AD19" s="22"/>
      <c r="AE19" s="22"/>
    </row>
    <row r="20" spans="1:31" ht="21" customHeight="1">
      <c r="A20" s="17"/>
      <c r="B20" s="16" t="s">
        <v>172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23"/>
      <c r="Y20" s="23"/>
      <c r="Z20" s="23"/>
      <c r="AA20" s="23"/>
      <c r="AB20" s="23"/>
      <c r="AC20" s="33"/>
      <c r="AD20" s="22"/>
      <c r="AE20" s="22"/>
    </row>
    <row r="21" spans="1:31" ht="21" customHeight="1">
      <c r="A21" s="20"/>
      <c r="B21" s="21" t="s">
        <v>173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25"/>
      <c r="Z21" s="25"/>
      <c r="AA21" s="25"/>
      <c r="AB21" s="25"/>
      <c r="AC21" s="38"/>
      <c r="AD21" s="22"/>
      <c r="AE21" s="22"/>
    </row>
    <row r="22" spans="1:31" ht="21" customHeight="1">
      <c r="A22" s="20"/>
      <c r="B22" s="21" t="s">
        <v>174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5"/>
      <c r="Y22" s="25"/>
      <c r="Z22" s="25"/>
      <c r="AA22" s="25"/>
      <c r="AB22" s="25"/>
      <c r="AC22" s="38"/>
      <c r="AD22" s="22"/>
      <c r="AE22" s="22"/>
    </row>
    <row r="23" spans="1:23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4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</sheetData>
  <sheetProtection/>
  <mergeCells count="21">
    <mergeCell ref="A1:AC1"/>
    <mergeCell ref="X2:AC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10:C10"/>
    <mergeCell ref="D10:E10"/>
    <mergeCell ref="X12:Y12"/>
    <mergeCell ref="X13:Y13"/>
    <mergeCell ref="A3:C4"/>
    <mergeCell ref="A5:B9"/>
  </mergeCells>
  <printOptions horizontalCentered="1"/>
  <pageMargins left="0.36" right="0.36" top="0.59" bottom="0.59" header="0.16" footer="0.2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谢思逸</cp:lastModifiedBy>
  <cp:lastPrinted>2021-07-01T08:39:45Z</cp:lastPrinted>
  <dcterms:created xsi:type="dcterms:W3CDTF">2015-09-10T08:39:04Z</dcterms:created>
  <dcterms:modified xsi:type="dcterms:W3CDTF">2021-09-10T07:14:08Z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ubyTemplate">
    <vt:lpwstr>11</vt:lpwstr>
  </property>
  <property fmtid="{D5CDD505-2E9C-101B-9397-08002B2CF9AE}" pid="5" name="I">
    <vt:lpwstr>A60F514F4A04414B94878C80A19AAD9F</vt:lpwstr>
  </property>
</Properties>
</file>