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6744" firstSheet="1" activeTab="3"/>
  </bookViews>
  <sheets>
    <sheet name="附件一" sheetId="1" state="hidden" r:id="rId1"/>
    <sheet name="附件1" sheetId="2" r:id="rId2"/>
    <sheet name="附件2" sheetId="3" r:id="rId3"/>
    <sheet name="附件3" sheetId="4" r:id="rId4"/>
  </sheets>
  <definedNames/>
  <calcPr fullCalcOnLoad="1"/>
</workbook>
</file>

<file path=xl/sharedStrings.xml><?xml version="1.0" encoding="utf-8"?>
<sst xmlns="http://schemas.openxmlformats.org/spreadsheetml/2006/main" count="351" uniqueCount="182">
  <si>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</si>
  <si>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</si>
  <si>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</si>
  <si>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</si>
  <si>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</si>
  <si>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</si>
  <si>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</si>
  <si>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</si>
  <si>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</si>
  <si>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</si>
  <si>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</si>
  <si>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</si>
  <si>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</si>
  <si>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</si>
  <si>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</si>
  <si>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</si>
  <si>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</si>
  <si>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</si>
  <si>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</si>
  <si>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</si>
  <si>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</si>
  <si>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</si>
  <si>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</si>
  <si>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</si>
  <si>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</si>
  <si>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</si>
  <si>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</si>
  <si>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</si>
  <si>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</si>
  <si>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</si>
  <si>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</si>
  <si>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</si>
  <si>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</si>
  <si>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</si>
  <si>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</si>
  <si>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</si>
  <si>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</si>
  <si>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</si>
  <si>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</si>
  <si>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</si>
  <si>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</si>
  <si>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</si>
  <si>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</si>
  <si>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</si>
  <si>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</si>
  <si>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</si>
  <si>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</si>
  <si>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</si>
  <si>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</si>
  <si>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</si>
  <si>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</si>
  <si>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</si>
  <si>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</si>
  <si>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</si>
  <si>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</si>
  <si>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</si>
  <si>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</si>
  <si>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</si>
  <si>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</si>
  <si>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</si>
  <si>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</si>
  <si>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</si>
  <si>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</si>
  <si>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</si>
  <si>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</si>
  <si>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</si>
  <si>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附件1：</t>
  </si>
  <si>
    <t>潮州市2008-2020年土地增值税扣除项目金额标准（楼宇建筑工程）</t>
  </si>
  <si>
    <t>扣除项目金额标准（元/平方米）</t>
  </si>
  <si>
    <t>2019年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</si>
  <si>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</si>
  <si>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 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</si>
  <si>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</si>
  <si>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1.按建筑物总层数对应各模块相应建筑面积计算，塔楼下面有裙楼的，应扣除裙楼建筑面积；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6.商业裙楼层高首层按5~6m，标准层3.6~4.5m计；
7.住宅塔楼层高按3m计。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</si>
  <si>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</si>
  <si>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</si>
  <si>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</si>
  <si>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</si>
  <si>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4.室外泳池含设备，按设计储水体积计。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</si>
  <si>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</si>
  <si>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1.按实体体积计（含压顶、基础，不含垫层）。</t>
  </si>
  <si>
    <t>1.按实体体积计；
2.仅指前期“三通一平”土方开挖，运距按5km计，每增减1km增减3元/m³。</t>
  </si>
  <si>
    <t>附件2：</t>
  </si>
  <si>
    <t xml:space="preserve">潮州市2008-2020年土地增值税扣除项目金额标准（户内装修）                         </t>
  </si>
  <si>
    <t>单价合价单位：元</t>
  </si>
  <si>
    <t>装修分类</t>
  </si>
  <si>
    <t>工程量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</si>
  <si>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</si>
  <si>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</si>
  <si>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</si>
  <si>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</si>
  <si>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</si>
  <si>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</si>
  <si>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</si>
  <si>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</si>
  <si>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</si>
  <si>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</si>
  <si>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</si>
  <si>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</si>
  <si>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</si>
  <si>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</si>
  <si>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</si>
  <si>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</si>
  <si>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</si>
  <si>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</si>
  <si>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</si>
  <si>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</si>
  <si>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</si>
  <si>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</si>
  <si>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</si>
  <si>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</si>
  <si>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</si>
  <si>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600*600抛光砖（含踢脚线）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</si>
  <si>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</si>
  <si>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</si>
  <si>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</si>
  <si>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</si>
  <si>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</si>
  <si>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</si>
  <si>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</si>
  <si>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300*300防滑地砖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</si>
  <si>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</si>
  <si>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</si>
  <si>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</si>
  <si>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</si>
  <si>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</si>
  <si>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</si>
  <si>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</si>
  <si>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</si>
  <si>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</si>
  <si>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</si>
  <si>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</si>
  <si>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</si>
  <si>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</si>
  <si>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</si>
  <si>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</si>
  <si>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</si>
  <si>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</si>
  <si>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</si>
  <si>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附件3：</t>
  </si>
  <si>
    <t>潮州市2008-2020年土地增值税扣除项目金额标准（园林绿化工程）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</si>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</sst>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1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sz val="10"/>
      <name val="新宋体"/>
      <family val="3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20"/>
      <name val="新宋体"/>
      <family val="3"/>
    </font>
    <font>
      <sz val="7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0"/>
      <color indexed="63"/>
      <name val="新宋体"/>
      <family val="3"/>
    </font>
    <font>
      <sz val="10"/>
      <color indexed="10"/>
      <name val="新宋体"/>
      <family val="3"/>
    </font>
    <font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rgb="FFFF0000"/>
      <name val="宋体"/>
      <family val="0"/>
    </font>
    <font>
      <sz val="11"/>
      <name val="Calibri Light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4" fillId="6" borderId="2" applyNumberFormat="0" applyFont="0" applyAlignment="0" applyProtection="0"/>
    <xf numFmtId="0" fontId="22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5" fillId="0" borderId="3" applyNumberFormat="0" applyFill="0" applyAlignment="0" applyProtection="0"/>
    <xf numFmtId="0" fontId="22" fillId="7" borderId="0" applyNumberFormat="0" applyBorder="0" applyAlignment="0" applyProtection="0"/>
    <xf numFmtId="0" fontId="28" fillId="0" borderId="4" applyNumberFormat="0" applyFill="0" applyAlignment="0" applyProtection="0"/>
    <xf numFmtId="0" fontId="22" fillId="3" borderId="0" applyNumberFormat="0" applyBorder="0" applyAlignment="0" applyProtection="0"/>
    <xf numFmtId="0" fontId="38" fillId="2" borderId="5" applyNumberFormat="0" applyAlignment="0" applyProtection="0"/>
    <xf numFmtId="0" fontId="40" fillId="2" borderId="1" applyNumberFormat="0" applyAlignment="0" applyProtection="0"/>
    <xf numFmtId="0" fontId="36" fillId="8" borderId="6" applyNumberFormat="0" applyAlignment="0" applyProtection="0"/>
    <xf numFmtId="0" fontId="24" fillId="9" borderId="0" applyNumberFormat="0" applyBorder="0" applyAlignment="0" applyProtection="0"/>
    <xf numFmtId="0" fontId="22" fillId="10" borderId="0" applyNumberFormat="0" applyBorder="0" applyAlignment="0" applyProtection="0"/>
    <xf numFmtId="0" fontId="37" fillId="0" borderId="7" applyNumberFormat="0" applyFill="0" applyAlignment="0" applyProtection="0"/>
    <xf numFmtId="0" fontId="32" fillId="0" borderId="8" applyNumberFormat="0" applyFill="0" applyAlignment="0" applyProtection="0"/>
    <xf numFmtId="0" fontId="26" fillId="9" borderId="0" applyNumberFormat="0" applyBorder="0" applyAlignment="0" applyProtection="0"/>
    <xf numFmtId="0" fontId="39" fillId="11" borderId="0" applyNumberFormat="0" applyBorder="0" applyAlignment="0" applyProtection="0"/>
    <xf numFmtId="0" fontId="24" fillId="12" borderId="0" applyNumberFormat="0" applyBorder="0" applyAlignment="0" applyProtection="0"/>
    <xf numFmtId="0" fontId="22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2" fillId="16" borderId="0" applyNumberFormat="0" applyBorder="0" applyAlignment="0" applyProtection="0"/>
    <xf numFmtId="0" fontId="24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4" fillId="4" borderId="0" applyNumberFormat="0" applyBorder="0" applyAlignment="0" applyProtection="0"/>
    <xf numFmtId="0" fontId="22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4" fillId="0" borderId="9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17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vertical="center" wrapText="1"/>
    </xf>
    <xf numFmtId="0" fontId="5" fillId="0" borderId="9" xfId="0" applyNumberFormat="1" applyFont="1" applyFill="1" applyBorder="1" applyAlignment="1">
      <alignment horizontal="center" vertical="center" textRotation="255" wrapText="1"/>
    </xf>
    <xf numFmtId="0" fontId="16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76" fontId="16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43" fillId="0" borderId="16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left" vertical="center" wrapText="1"/>
    </xf>
    <xf numFmtId="176" fontId="5" fillId="0" borderId="16" xfId="0" applyNumberFormat="1" applyFont="1" applyFill="1" applyBorder="1" applyAlignment="1">
      <alignment horizontal="center" vertical="center" wrapText="1"/>
    </xf>
    <xf numFmtId="176" fontId="20" fillId="0" borderId="0" xfId="0" applyNumberFormat="1" applyFont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6" fontId="16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textRotation="255" wrapText="1"/>
    </xf>
    <xf numFmtId="0" fontId="5" fillId="0" borderId="16" xfId="0" applyNumberFormat="1" applyFont="1" applyFill="1" applyBorder="1" applyAlignment="1">
      <alignment horizontal="center" vertical="center" textRotation="255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textRotation="255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textRotation="255" wrapText="1"/>
    </xf>
    <xf numFmtId="0" fontId="16" fillId="0" borderId="15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textRotation="255" wrapText="1"/>
    </xf>
    <xf numFmtId="0" fontId="5" fillId="0" borderId="19" xfId="0" applyNumberFormat="1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 textRotation="255" wrapText="1"/>
    </xf>
    <xf numFmtId="0" fontId="15" fillId="0" borderId="23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176" fontId="17" fillId="0" borderId="10" xfId="0" applyNumberFormat="1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73" customWidth="1"/>
    <col min="2" max="2" width="5.75390625" style="74" customWidth="1"/>
    <col min="3" max="3" width="9.75390625" style="74" customWidth="1"/>
    <col min="4" max="4" width="18.75390625" style="74" customWidth="1"/>
    <col min="5" max="12" width="8.50390625" style="73" customWidth="1"/>
    <col min="13" max="13" width="86.625" style="73" customWidth="1"/>
    <col min="14" max="236" width="9.00390625" style="70" customWidth="1"/>
  </cols>
  <sheetData>
    <row r="1" spans="1:13" ht="34.5" customHeight="1">
      <c r="A1" s="106" t="s">
        <v>0</v>
      </c>
      <c r="B1" s="106"/>
      <c r="C1" s="107" t="s">
        <v>1</v>
      </c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s="71" customFormat="1" ht="18" customHeight="1">
      <c r="A2" s="77" t="s">
        <v>2</v>
      </c>
      <c r="B2" s="108" t="s">
        <v>3</v>
      </c>
      <c r="C2" s="77"/>
      <c r="D2" s="77"/>
      <c r="E2" s="109" t="s">
        <v>4</v>
      </c>
      <c r="F2" s="110"/>
      <c r="G2" s="110"/>
      <c r="H2" s="110"/>
      <c r="I2" s="110"/>
      <c r="J2" s="110"/>
      <c r="K2" s="110"/>
      <c r="L2" s="110"/>
      <c r="M2" s="109" t="s">
        <v>5</v>
      </c>
    </row>
    <row r="3" spans="1:13" s="71" customFormat="1" ht="21" customHeight="1">
      <c r="A3" s="77"/>
      <c r="B3" s="108"/>
      <c r="C3" s="110"/>
      <c r="D3" s="110"/>
      <c r="E3" s="109">
        <v>2008</v>
      </c>
      <c r="F3" s="110">
        <v>2009</v>
      </c>
      <c r="G3" s="110">
        <v>2010</v>
      </c>
      <c r="H3" s="110">
        <v>2011</v>
      </c>
      <c r="I3" s="110">
        <v>2012</v>
      </c>
      <c r="J3" s="110">
        <v>2013</v>
      </c>
      <c r="K3" s="110">
        <v>2014</v>
      </c>
      <c r="L3" s="110">
        <v>2015</v>
      </c>
      <c r="M3" s="130"/>
    </row>
    <row r="4" spans="1:13" s="72" customFormat="1" ht="18" customHeight="1">
      <c r="A4" s="81" t="s">
        <v>6</v>
      </c>
      <c r="B4" s="111" t="s">
        <v>7</v>
      </c>
      <c r="C4" s="82" t="s">
        <v>8</v>
      </c>
      <c r="D4" s="82"/>
      <c r="E4" s="83">
        <f aca="true" t="shared" si="0" ref="E4:E19">K4*0.888</f>
        <v>81.2800164</v>
      </c>
      <c r="F4" s="83">
        <f aca="true" t="shared" si="1" ref="F4:F19">K4*0.895</f>
        <v>81.92073725</v>
      </c>
      <c r="G4" s="83">
        <f aca="true" t="shared" si="2" ref="G4:G19">K4*0.942</f>
        <v>86.22272009999999</v>
      </c>
      <c r="H4" s="83">
        <f aca="true" t="shared" si="3" ref="H4:H19">K4*0.977</f>
        <v>89.42632434999999</v>
      </c>
      <c r="I4" s="83">
        <f aca="true" t="shared" si="4" ref="I4:I19">K4*0.96</f>
        <v>87.87028799999999</v>
      </c>
      <c r="J4" s="83">
        <f>K4*0.993</f>
        <v>90.89082915</v>
      </c>
      <c r="K4" s="83">
        <f>'附件1'!K5*0.95</f>
        <v>91.53155</v>
      </c>
      <c r="L4" s="83">
        <f aca="true" t="shared" si="5" ref="L4:L19">K4*0.981</f>
        <v>89.79245055</v>
      </c>
      <c r="M4" s="131" t="s">
        <v>9</v>
      </c>
    </row>
    <row r="5" spans="1:13" s="72" customFormat="1" ht="18" customHeight="1">
      <c r="A5" s="81"/>
      <c r="B5" s="111"/>
      <c r="C5" s="82" t="s">
        <v>10</v>
      </c>
      <c r="D5" s="82" t="s">
        <v>11</v>
      </c>
      <c r="E5" s="83">
        <f t="shared" si="0"/>
        <v>93.10256424</v>
      </c>
      <c r="F5" s="83">
        <f t="shared" si="1"/>
        <v>93.83648085</v>
      </c>
      <c r="G5" s="83">
        <f t="shared" si="2"/>
        <v>98.76420666</v>
      </c>
      <c r="H5" s="83">
        <f t="shared" si="3"/>
        <v>102.43378971</v>
      </c>
      <c r="I5" s="83">
        <f t="shared" si="4"/>
        <v>100.6514208</v>
      </c>
      <c r="J5" s="83">
        <f aca="true" t="shared" si="6" ref="J5:J19">K5*0.993</f>
        <v>104.11131339</v>
      </c>
      <c r="K5" s="83">
        <f>'附件1'!K6*0.95</f>
        <v>104.84523</v>
      </c>
      <c r="L5" s="83">
        <f t="shared" si="5"/>
        <v>102.85317063</v>
      </c>
      <c r="M5" s="132"/>
    </row>
    <row r="6" spans="1:13" s="72" customFormat="1" ht="18" customHeight="1">
      <c r="A6" s="81"/>
      <c r="B6" s="111"/>
      <c r="C6" s="82"/>
      <c r="D6" s="82" t="s">
        <v>12</v>
      </c>
      <c r="E6" s="83">
        <f t="shared" si="0"/>
        <v>113.05311372</v>
      </c>
      <c r="F6" s="83">
        <f t="shared" si="1"/>
        <v>113.944298175</v>
      </c>
      <c r="G6" s="83">
        <f t="shared" si="2"/>
        <v>119.92796522999998</v>
      </c>
      <c r="H6" s="83">
        <f t="shared" si="3"/>
        <v>124.38388750499999</v>
      </c>
      <c r="I6" s="83">
        <f t="shared" si="4"/>
        <v>122.21958239999998</v>
      </c>
      <c r="J6" s="83">
        <f t="shared" si="6"/>
        <v>126.42088054499999</v>
      </c>
      <c r="K6" s="83">
        <f>'附件1'!K7*0.95</f>
        <v>127.31206499999999</v>
      </c>
      <c r="L6" s="83">
        <f t="shared" si="5"/>
        <v>124.89313576499998</v>
      </c>
      <c r="M6" s="132"/>
    </row>
    <row r="7" spans="1:13" s="72" customFormat="1" ht="18" customHeight="1">
      <c r="A7" s="81"/>
      <c r="B7" s="111"/>
      <c r="C7" s="82"/>
      <c r="D7" s="82" t="s">
        <v>13</v>
      </c>
      <c r="E7" s="83">
        <f t="shared" si="0"/>
        <v>152.21530344</v>
      </c>
      <c r="F7" s="83">
        <f t="shared" si="1"/>
        <v>153.41519885000002</v>
      </c>
      <c r="G7" s="83">
        <f t="shared" si="2"/>
        <v>161.47163946</v>
      </c>
      <c r="H7" s="83">
        <f t="shared" si="3"/>
        <v>167.47111651</v>
      </c>
      <c r="I7" s="83">
        <f t="shared" si="4"/>
        <v>164.5570848</v>
      </c>
      <c r="J7" s="83">
        <f t="shared" si="6"/>
        <v>170.21373459</v>
      </c>
      <c r="K7" s="83">
        <f>'附件1'!K8*0.95</f>
        <v>171.41363</v>
      </c>
      <c r="L7" s="83">
        <f t="shared" si="5"/>
        <v>168.15677103000002</v>
      </c>
      <c r="M7" s="132"/>
    </row>
    <row r="8" spans="1:13" s="72" customFormat="1" ht="18" customHeight="1">
      <c r="A8" s="81"/>
      <c r="B8" s="112" t="s">
        <v>14</v>
      </c>
      <c r="C8" s="113" t="s">
        <v>15</v>
      </c>
      <c r="D8" s="113"/>
      <c r="E8" s="83">
        <f t="shared" si="0"/>
        <v>2051.21205024</v>
      </c>
      <c r="F8" s="83">
        <f t="shared" si="1"/>
        <v>2067.3815146</v>
      </c>
      <c r="G8" s="83">
        <f t="shared" si="2"/>
        <v>2175.94791816</v>
      </c>
      <c r="H8" s="83">
        <f t="shared" si="3"/>
        <v>2256.79523996</v>
      </c>
      <c r="I8" s="83">
        <f t="shared" si="4"/>
        <v>2217.5265408</v>
      </c>
      <c r="J8" s="83">
        <f t="shared" si="6"/>
        <v>2293.75401564</v>
      </c>
      <c r="K8" s="83">
        <f>'附件1'!K9*0.95</f>
        <v>2309.92348</v>
      </c>
      <c r="L8" s="83">
        <f t="shared" si="5"/>
        <v>2266.0349338799997</v>
      </c>
      <c r="M8" s="131" t="s">
        <v>16</v>
      </c>
    </row>
    <row r="9" spans="1:13" s="72" customFormat="1" ht="18" customHeight="1">
      <c r="A9" s="81"/>
      <c r="B9" s="112"/>
      <c r="C9" s="82" t="s">
        <v>17</v>
      </c>
      <c r="D9" s="82"/>
      <c r="E9" s="83">
        <f t="shared" si="0"/>
        <v>2012.04986052</v>
      </c>
      <c r="F9" s="83">
        <f t="shared" si="1"/>
        <v>2027.910613925</v>
      </c>
      <c r="G9" s="83">
        <f t="shared" si="2"/>
        <v>2134.4042439299997</v>
      </c>
      <c r="H9" s="83">
        <f t="shared" si="3"/>
        <v>2213.7080109549997</v>
      </c>
      <c r="I9" s="83">
        <f t="shared" si="4"/>
        <v>2175.1890384</v>
      </c>
      <c r="J9" s="83">
        <f t="shared" si="6"/>
        <v>2249.961161595</v>
      </c>
      <c r="K9" s="83">
        <f>'附件1'!K10*0.95</f>
        <v>2265.821915</v>
      </c>
      <c r="L9" s="83">
        <f t="shared" si="5"/>
        <v>2222.771298615</v>
      </c>
      <c r="M9" s="133"/>
    </row>
    <row r="10" spans="1:13" s="72" customFormat="1" ht="18" customHeight="1">
      <c r="A10" s="81"/>
      <c r="B10" s="112"/>
      <c r="C10" s="114" t="s">
        <v>18</v>
      </c>
      <c r="D10" s="114"/>
      <c r="E10" s="83">
        <f t="shared" si="0"/>
        <v>2176.8266210399997</v>
      </c>
      <c r="F10" s="83">
        <f t="shared" si="1"/>
        <v>2193.9862903499998</v>
      </c>
      <c r="G10" s="83">
        <f t="shared" si="2"/>
        <v>2309.2012128599995</v>
      </c>
      <c r="H10" s="83">
        <f t="shared" si="3"/>
        <v>2394.9995594099996</v>
      </c>
      <c r="I10" s="83">
        <f t="shared" si="4"/>
        <v>2353.3260767999996</v>
      </c>
      <c r="J10" s="83">
        <f t="shared" si="6"/>
        <v>2434.2216606899997</v>
      </c>
      <c r="K10" s="83">
        <f>'附件1'!K11*0.95</f>
        <v>2451.3813299999997</v>
      </c>
      <c r="L10" s="83">
        <f t="shared" si="5"/>
        <v>2404.8050847299996</v>
      </c>
      <c r="M10" s="133"/>
    </row>
    <row r="11" spans="1:13" s="72" customFormat="1" ht="18" customHeight="1">
      <c r="A11" s="81"/>
      <c r="B11" s="111"/>
      <c r="C11" s="82" t="s">
        <v>19</v>
      </c>
      <c r="D11" s="82"/>
      <c r="E11" s="83">
        <f t="shared" si="0"/>
        <v>933.24237012</v>
      </c>
      <c r="F11" s="83">
        <f t="shared" si="1"/>
        <v>940.5990104250001</v>
      </c>
      <c r="G11" s="83">
        <f t="shared" si="2"/>
        <v>989.99359533</v>
      </c>
      <c r="H11" s="83">
        <f t="shared" si="3"/>
        <v>1026.776796855</v>
      </c>
      <c r="I11" s="83">
        <f t="shared" si="4"/>
        <v>1008.9106704</v>
      </c>
      <c r="J11" s="83">
        <f t="shared" si="6"/>
        <v>1043.591974695</v>
      </c>
      <c r="K11" s="83">
        <f>'附件1'!K12*0.95</f>
        <v>1050.948615</v>
      </c>
      <c r="L11" s="83">
        <f t="shared" si="5"/>
        <v>1030.980591315</v>
      </c>
      <c r="M11" s="134" t="s">
        <v>20</v>
      </c>
    </row>
    <row r="12" spans="1:13" s="72" customFormat="1" ht="18" customHeight="1">
      <c r="A12" s="81"/>
      <c r="B12" s="115" t="s">
        <v>21</v>
      </c>
      <c r="C12" s="113" t="s">
        <v>22</v>
      </c>
      <c r="D12" s="113" t="s">
        <v>23</v>
      </c>
      <c r="E12" s="83">
        <f t="shared" si="0"/>
        <v>1500.72466644</v>
      </c>
      <c r="F12" s="83">
        <f t="shared" si="1"/>
        <v>1512.5547032250001</v>
      </c>
      <c r="G12" s="83">
        <f t="shared" si="2"/>
        <v>1591.9849502099999</v>
      </c>
      <c r="H12" s="83">
        <f t="shared" si="3"/>
        <v>1651.135134135</v>
      </c>
      <c r="I12" s="83">
        <f t="shared" si="4"/>
        <v>1622.4050448</v>
      </c>
      <c r="J12" s="83">
        <f t="shared" si="6"/>
        <v>1678.175218215</v>
      </c>
      <c r="K12" s="83">
        <f>'附件1'!K13*0.95</f>
        <v>1690.005255</v>
      </c>
      <c r="L12" s="83">
        <f t="shared" si="5"/>
        <v>1657.895155155</v>
      </c>
      <c r="M12" s="135" t="s">
        <v>24</v>
      </c>
    </row>
    <row r="13" spans="1:13" s="72" customFormat="1" ht="18" customHeight="1">
      <c r="A13" s="81"/>
      <c r="B13" s="115"/>
      <c r="C13" s="82"/>
      <c r="D13" s="82" t="s">
        <v>25</v>
      </c>
      <c r="E13" s="83">
        <f t="shared" si="0"/>
        <v>1692.1021595999998</v>
      </c>
      <c r="F13" s="83">
        <f t="shared" si="1"/>
        <v>1705.4408027499999</v>
      </c>
      <c r="G13" s="83">
        <f t="shared" si="2"/>
        <v>1795.0002638999997</v>
      </c>
      <c r="H13" s="83">
        <f t="shared" si="3"/>
        <v>1861.6934796499997</v>
      </c>
      <c r="I13" s="83">
        <f t="shared" si="4"/>
        <v>1829.2996319999997</v>
      </c>
      <c r="J13" s="83">
        <f t="shared" si="6"/>
        <v>1892.1818068499997</v>
      </c>
      <c r="K13" s="83">
        <f>'附件1'!K14*0.95</f>
        <v>1905.5204499999998</v>
      </c>
      <c r="L13" s="83">
        <f t="shared" si="5"/>
        <v>1869.3155614499997</v>
      </c>
      <c r="M13" s="136"/>
    </row>
    <row r="14" spans="1:13" s="72" customFormat="1" ht="18" customHeight="1">
      <c r="A14" s="81"/>
      <c r="B14" s="115"/>
      <c r="C14" s="82" t="s">
        <v>26</v>
      </c>
      <c r="D14" s="82"/>
      <c r="E14" s="83">
        <f t="shared" si="0"/>
        <v>1634.46723888</v>
      </c>
      <c r="F14" s="83">
        <f t="shared" si="1"/>
        <v>1647.3515527</v>
      </c>
      <c r="G14" s="83">
        <f t="shared" si="2"/>
        <v>1733.86051692</v>
      </c>
      <c r="H14" s="83">
        <f t="shared" si="3"/>
        <v>1798.28208602</v>
      </c>
      <c r="I14" s="83">
        <f t="shared" si="4"/>
        <v>1766.9916096</v>
      </c>
      <c r="J14" s="83">
        <f t="shared" si="6"/>
        <v>1827.73194618</v>
      </c>
      <c r="K14" s="83">
        <f>'附件1'!K15*0.95</f>
        <v>1840.61626</v>
      </c>
      <c r="L14" s="83">
        <f t="shared" si="5"/>
        <v>1805.64455106</v>
      </c>
      <c r="M14" s="136"/>
    </row>
    <row r="15" spans="1:13" s="72" customFormat="1" ht="18" customHeight="1">
      <c r="A15" s="81"/>
      <c r="B15" s="115"/>
      <c r="C15" s="82" t="s">
        <v>27</v>
      </c>
      <c r="D15" s="82"/>
      <c r="E15" s="83">
        <f t="shared" si="0"/>
        <v>1460.08465824</v>
      </c>
      <c r="F15" s="83">
        <f t="shared" si="1"/>
        <v>1471.5943346</v>
      </c>
      <c r="G15" s="83">
        <f t="shared" si="2"/>
        <v>1548.8735901599998</v>
      </c>
      <c r="H15" s="83">
        <f t="shared" si="3"/>
        <v>1606.4219719599998</v>
      </c>
      <c r="I15" s="83">
        <f t="shared" si="4"/>
        <v>1578.4699008</v>
      </c>
      <c r="J15" s="83">
        <f t="shared" si="6"/>
        <v>1632.72980364</v>
      </c>
      <c r="K15" s="83">
        <f>'附件1'!K16*0.95</f>
        <v>1644.23948</v>
      </c>
      <c r="L15" s="83">
        <f t="shared" si="5"/>
        <v>1612.9989298799999</v>
      </c>
      <c r="M15" s="136"/>
    </row>
    <row r="16" spans="1:13" s="72" customFormat="1" ht="18" customHeight="1">
      <c r="A16" s="81"/>
      <c r="B16" s="115"/>
      <c r="C16" s="82" t="s">
        <v>28</v>
      </c>
      <c r="D16" s="82" t="s">
        <v>29</v>
      </c>
      <c r="E16" s="83">
        <f t="shared" si="0"/>
        <v>1219.2002459999999</v>
      </c>
      <c r="F16" s="83">
        <f t="shared" si="1"/>
        <v>1228.8110587499998</v>
      </c>
      <c r="G16" s="83">
        <f t="shared" si="2"/>
        <v>1293.3408014999998</v>
      </c>
      <c r="H16" s="83">
        <f t="shared" si="3"/>
        <v>1341.3948652499998</v>
      </c>
      <c r="I16" s="83">
        <f t="shared" si="4"/>
        <v>1318.0543199999997</v>
      </c>
      <c r="J16" s="83">
        <f t="shared" si="6"/>
        <v>1363.3624372499999</v>
      </c>
      <c r="K16" s="83">
        <f>'附件1'!K17*0.95</f>
        <v>1372.9732499999998</v>
      </c>
      <c r="L16" s="83">
        <f t="shared" si="5"/>
        <v>1346.8867582499997</v>
      </c>
      <c r="M16" s="136"/>
    </row>
    <row r="17" spans="1:13" s="72" customFormat="1" ht="18" customHeight="1">
      <c r="A17" s="81"/>
      <c r="B17" s="115"/>
      <c r="C17" s="82"/>
      <c r="D17" s="82" t="s">
        <v>30</v>
      </c>
      <c r="E17" s="116">
        <f t="shared" si="0"/>
        <v>1253.4708565511999</v>
      </c>
      <c r="F17" s="116">
        <f t="shared" si="1"/>
        <v>1263.3518205104997</v>
      </c>
      <c r="G17" s="116">
        <f t="shared" si="2"/>
        <v>1329.6954356657996</v>
      </c>
      <c r="H17" s="116">
        <f t="shared" si="3"/>
        <v>1379.1002554622996</v>
      </c>
      <c r="I17" s="116">
        <f t="shared" si="4"/>
        <v>1355.1036287039997</v>
      </c>
      <c r="J17" s="116">
        <f t="shared" si="6"/>
        <v>1401.6853159406996</v>
      </c>
      <c r="K17" s="116">
        <f>'附件1'!K18*0.95</f>
        <v>1411.5662798999997</v>
      </c>
      <c r="L17" s="116">
        <f t="shared" si="5"/>
        <v>1384.7465205818996</v>
      </c>
      <c r="M17" s="136"/>
    </row>
    <row r="18" spans="1:13" s="72" customFormat="1" ht="18" customHeight="1">
      <c r="A18" s="81"/>
      <c r="B18" s="115"/>
      <c r="C18" s="82"/>
      <c r="D18" s="82" t="s">
        <v>31</v>
      </c>
      <c r="E18" s="116">
        <f t="shared" si="0"/>
        <v>1291.8424133843998</v>
      </c>
      <c r="F18" s="116">
        <f t="shared" si="1"/>
        <v>1302.0258558322498</v>
      </c>
      <c r="G18" s="116">
        <f t="shared" si="2"/>
        <v>1370.4003979820998</v>
      </c>
      <c r="H18" s="116">
        <f t="shared" si="3"/>
        <v>1421.3176102213497</v>
      </c>
      <c r="I18" s="116">
        <f t="shared" si="4"/>
        <v>1396.5863928479998</v>
      </c>
      <c r="J18" s="116">
        <f t="shared" si="6"/>
        <v>1444.5940501021498</v>
      </c>
      <c r="K18" s="116">
        <f>'附件1'!K19*0.95</f>
        <v>1454.7774925499998</v>
      </c>
      <c r="L18" s="116">
        <f t="shared" si="5"/>
        <v>1427.1367201915498</v>
      </c>
      <c r="M18" s="136"/>
    </row>
    <row r="19" spans="1:13" s="72" customFormat="1" ht="18" customHeight="1">
      <c r="A19" s="81"/>
      <c r="B19" s="115"/>
      <c r="C19" s="82"/>
      <c r="D19" s="82" t="s">
        <v>32</v>
      </c>
      <c r="E19" s="87">
        <f t="shared" si="0"/>
        <v>1314.51953796</v>
      </c>
      <c r="F19" s="87">
        <f t="shared" si="1"/>
        <v>1324.881741525</v>
      </c>
      <c r="G19" s="87">
        <f t="shared" si="2"/>
        <v>1394.4565368899998</v>
      </c>
      <c r="H19" s="87">
        <f t="shared" si="3"/>
        <v>1446.267554715</v>
      </c>
      <c r="I19" s="87">
        <f t="shared" si="4"/>
        <v>1421.1022031999998</v>
      </c>
      <c r="J19" s="87">
        <f t="shared" si="6"/>
        <v>1469.952591435</v>
      </c>
      <c r="K19" s="87">
        <f>'附件1'!K20*0.95</f>
        <v>1480.314795</v>
      </c>
      <c r="L19" s="87">
        <f t="shared" si="5"/>
        <v>1452.188813895</v>
      </c>
      <c r="M19" s="136"/>
    </row>
    <row r="20" spans="1:13" s="72" customFormat="1" ht="18" customHeight="1">
      <c r="A20" s="81"/>
      <c r="B20" s="115"/>
      <c r="C20" s="82"/>
      <c r="D20" s="85" t="s">
        <v>33</v>
      </c>
      <c r="E20" s="116">
        <f aca="true" t="shared" si="7" ref="E20:E38">K20*0.888</f>
        <v>1409.1590334192</v>
      </c>
      <c r="F20" s="116">
        <f aca="true" t="shared" si="8" ref="F20:F38">K20*0.895</f>
        <v>1420.267269043</v>
      </c>
      <c r="G20" s="116">
        <f aca="true" t="shared" si="9" ref="G20:G38">K20*0.942</f>
        <v>1494.8511368027998</v>
      </c>
      <c r="H20" s="116">
        <f aca="true" t="shared" si="10" ref="H20:H38">K20*0.977</f>
        <v>1550.3923149217999</v>
      </c>
      <c r="I20" s="116">
        <f aca="true" t="shared" si="11" ref="I20:I38">K20*0.96</f>
        <v>1523.4151712639998</v>
      </c>
      <c r="J20" s="116">
        <f aca="true" t="shared" si="12" ref="J20:J27">K20*0.993</f>
        <v>1575.7825677761998</v>
      </c>
      <c r="K20" s="116">
        <f>'附件1'!K21*0.95</f>
        <v>1586.8908033999999</v>
      </c>
      <c r="L20" s="116">
        <f aca="true" t="shared" si="13" ref="L20:L38">K20*0.981</f>
        <v>1556.7398781353997</v>
      </c>
      <c r="M20" s="136"/>
    </row>
    <row r="21" spans="1:13" s="72" customFormat="1" ht="18" customHeight="1">
      <c r="A21" s="81"/>
      <c r="B21" s="115"/>
      <c r="C21" s="82"/>
      <c r="D21" s="85" t="s">
        <v>34</v>
      </c>
      <c r="E21" s="83">
        <f t="shared" si="7"/>
        <v>1540.6257653999999</v>
      </c>
      <c r="F21" s="83">
        <f t="shared" si="8"/>
        <v>1552.770337875</v>
      </c>
      <c r="G21" s="83">
        <f t="shared" si="9"/>
        <v>1634.31246735</v>
      </c>
      <c r="H21" s="83">
        <f t="shared" si="10"/>
        <v>1695.0353297249999</v>
      </c>
      <c r="I21" s="83">
        <f t="shared" si="11"/>
        <v>1665.541368</v>
      </c>
      <c r="J21" s="83">
        <f t="shared" si="12"/>
        <v>1722.794352525</v>
      </c>
      <c r="K21" s="83">
        <f>'附件1'!K22*0.95</f>
        <v>1734.938925</v>
      </c>
      <c r="L21" s="83">
        <f t="shared" si="13"/>
        <v>1701.9750854249999</v>
      </c>
      <c r="M21" s="136"/>
    </row>
    <row r="22" spans="1:13" s="72" customFormat="1" ht="18" customHeight="1">
      <c r="A22" s="81"/>
      <c r="B22" s="115"/>
      <c r="C22" s="82" t="s">
        <v>35</v>
      </c>
      <c r="D22" s="82" t="s">
        <v>29</v>
      </c>
      <c r="E22" s="83">
        <f t="shared" si="7"/>
        <v>1545.0592208399999</v>
      </c>
      <c r="F22" s="83">
        <f t="shared" si="8"/>
        <v>1557.238741725</v>
      </c>
      <c r="G22" s="83">
        <f t="shared" si="9"/>
        <v>1639.0155248099998</v>
      </c>
      <c r="H22" s="83">
        <f t="shared" si="10"/>
        <v>1699.9131292349998</v>
      </c>
      <c r="I22" s="83">
        <f t="shared" si="11"/>
        <v>1670.3342927999997</v>
      </c>
      <c r="J22" s="83">
        <f t="shared" si="12"/>
        <v>1727.7520341149998</v>
      </c>
      <c r="K22" s="83">
        <f>'附件1'!K23*0.95</f>
        <v>1739.931555</v>
      </c>
      <c r="L22" s="83">
        <f t="shared" si="13"/>
        <v>1706.8728554549998</v>
      </c>
      <c r="M22" s="131" t="s">
        <v>36</v>
      </c>
    </row>
    <row r="23" spans="1:13" s="72" customFormat="1" ht="18" customHeight="1">
      <c r="A23" s="81"/>
      <c r="B23" s="115"/>
      <c r="C23" s="82"/>
      <c r="D23" s="82" t="s">
        <v>37</v>
      </c>
      <c r="E23" s="116">
        <f t="shared" si="7"/>
        <v>1320.3938664179998</v>
      </c>
      <c r="F23" s="116">
        <f t="shared" si="8"/>
        <v>1330.8023766262497</v>
      </c>
      <c r="G23" s="116">
        <f t="shared" si="9"/>
        <v>1400.6880880244996</v>
      </c>
      <c r="H23" s="116">
        <f t="shared" si="10"/>
        <v>1452.7306390657498</v>
      </c>
      <c r="I23" s="116">
        <f t="shared" si="11"/>
        <v>1427.4528285599997</v>
      </c>
      <c r="J23" s="116">
        <f t="shared" si="12"/>
        <v>1476.5215195417497</v>
      </c>
      <c r="K23" s="116">
        <f>'附件1'!K24*0.95</f>
        <v>1486.9300297499997</v>
      </c>
      <c r="L23" s="116">
        <f t="shared" si="13"/>
        <v>1458.6783591847498</v>
      </c>
      <c r="M23" s="132"/>
    </row>
    <row r="24" spans="1:13" s="72" customFormat="1" ht="18" customHeight="1">
      <c r="A24" s="81"/>
      <c r="B24" s="115"/>
      <c r="C24" s="82"/>
      <c r="D24" s="82" t="s">
        <v>38</v>
      </c>
      <c r="E24" s="116">
        <f t="shared" si="7"/>
        <v>1373.7431135460001</v>
      </c>
      <c r="F24" s="116">
        <f t="shared" si="8"/>
        <v>1384.5721696212502</v>
      </c>
      <c r="G24" s="116">
        <f t="shared" si="9"/>
        <v>1457.2815461265</v>
      </c>
      <c r="H24" s="116">
        <f t="shared" si="10"/>
        <v>1511.42682650275</v>
      </c>
      <c r="I24" s="116">
        <f t="shared" si="11"/>
        <v>1485.12769032</v>
      </c>
      <c r="J24" s="116">
        <f t="shared" si="12"/>
        <v>1536.17895467475</v>
      </c>
      <c r="K24" s="116">
        <f>'附件1'!K25*0.95</f>
        <v>1547.00801075</v>
      </c>
      <c r="L24" s="116">
        <f t="shared" si="13"/>
        <v>1517.61485854575</v>
      </c>
      <c r="M24" s="132"/>
    </row>
    <row r="25" spans="1:13" s="72" customFormat="1" ht="18" customHeight="1">
      <c r="A25" s="81"/>
      <c r="B25" s="115"/>
      <c r="C25" s="82"/>
      <c r="D25" s="117" t="s">
        <v>39</v>
      </c>
      <c r="E25" s="116">
        <f t="shared" si="7"/>
        <v>1412.05555764</v>
      </c>
      <c r="F25" s="116">
        <f t="shared" si="8"/>
        <v>1423.1866262249998</v>
      </c>
      <c r="G25" s="116">
        <f t="shared" si="9"/>
        <v>1497.9238010099998</v>
      </c>
      <c r="H25" s="116">
        <f t="shared" si="10"/>
        <v>1553.5791439349998</v>
      </c>
      <c r="I25" s="116">
        <f t="shared" si="11"/>
        <v>1526.5465487999998</v>
      </c>
      <c r="J25" s="116">
        <f t="shared" si="12"/>
        <v>1579.0215864149998</v>
      </c>
      <c r="K25" s="116">
        <f>'附件1'!K26*0.95</f>
        <v>1590.1526549999999</v>
      </c>
      <c r="L25" s="116">
        <f t="shared" si="13"/>
        <v>1559.9397545549998</v>
      </c>
      <c r="M25" s="132"/>
    </row>
    <row r="26" spans="1:13" s="72" customFormat="1" ht="18" customHeight="1">
      <c r="A26" s="81"/>
      <c r="B26" s="115"/>
      <c r="C26" s="82"/>
      <c r="D26" s="85" t="s">
        <v>34</v>
      </c>
      <c r="E26" s="83">
        <f t="shared" si="7"/>
        <v>1543.5814023599999</v>
      </c>
      <c r="F26" s="83">
        <f t="shared" si="8"/>
        <v>1555.749273775</v>
      </c>
      <c r="G26" s="83">
        <f t="shared" si="9"/>
        <v>1637.4478389899996</v>
      </c>
      <c r="H26" s="83">
        <f t="shared" si="10"/>
        <v>1698.2871960649998</v>
      </c>
      <c r="I26" s="83">
        <f t="shared" si="11"/>
        <v>1668.7366511999996</v>
      </c>
      <c r="J26" s="83">
        <f t="shared" si="12"/>
        <v>1726.0994735849997</v>
      </c>
      <c r="K26" s="83">
        <f>'附件1'!K27*0.95</f>
        <v>1738.2673449999998</v>
      </c>
      <c r="L26" s="83">
        <f t="shared" si="13"/>
        <v>1705.2402654449997</v>
      </c>
      <c r="M26" s="132"/>
    </row>
    <row r="27" spans="1:13" s="72" customFormat="1" ht="63.75" customHeight="1">
      <c r="A27" s="81"/>
      <c r="B27" s="112" t="s">
        <v>40</v>
      </c>
      <c r="C27" s="118" t="s">
        <v>41</v>
      </c>
      <c r="D27" s="119"/>
      <c r="E27" s="83">
        <f t="shared" si="7"/>
        <v>710.4</v>
      </c>
      <c r="F27" s="83">
        <f t="shared" si="8"/>
        <v>716</v>
      </c>
      <c r="G27" s="83">
        <f t="shared" si="9"/>
        <v>753.5999999999999</v>
      </c>
      <c r="H27" s="83">
        <f t="shared" si="10"/>
        <v>781.6</v>
      </c>
      <c r="I27" s="83">
        <f t="shared" si="11"/>
        <v>768</v>
      </c>
      <c r="J27" s="83">
        <f t="shared" si="12"/>
        <v>794.4</v>
      </c>
      <c r="K27" s="137">
        <v>800</v>
      </c>
      <c r="L27" s="83">
        <f t="shared" si="13"/>
        <v>784.8</v>
      </c>
      <c r="M27" s="103" t="s">
        <v>42</v>
      </c>
    </row>
    <row r="28" spans="1:13" s="72" customFormat="1" ht="18" customHeight="1">
      <c r="A28" s="81"/>
      <c r="B28" s="112"/>
      <c r="C28" s="114" t="s">
        <v>43</v>
      </c>
      <c r="D28" s="120" t="s">
        <v>44</v>
      </c>
      <c r="E28" s="83">
        <f t="shared" si="7"/>
        <v>371.67134771999997</v>
      </c>
      <c r="F28" s="83">
        <f t="shared" si="8"/>
        <v>374.601189425</v>
      </c>
      <c r="G28" s="83">
        <f t="shared" si="9"/>
        <v>394.27298372999996</v>
      </c>
      <c r="H28" s="83">
        <f t="shared" si="10"/>
        <v>408.92219225499997</v>
      </c>
      <c r="I28" s="83">
        <f t="shared" si="11"/>
        <v>401.8068624</v>
      </c>
      <c r="J28" s="83">
        <f aca="true" t="shared" si="14" ref="J28:J38">K28*0.993</f>
        <v>415.618973295</v>
      </c>
      <c r="K28" s="83">
        <f>'附件1'!K29*0.95</f>
        <v>418.548815</v>
      </c>
      <c r="L28" s="83">
        <f t="shared" si="13"/>
        <v>410.596387515</v>
      </c>
      <c r="M28" s="132" t="s">
        <v>45</v>
      </c>
    </row>
    <row r="29" spans="1:13" s="72" customFormat="1" ht="18" customHeight="1">
      <c r="A29" s="81"/>
      <c r="B29" s="121"/>
      <c r="C29" s="122"/>
      <c r="D29" s="114" t="s">
        <v>46</v>
      </c>
      <c r="E29" s="83">
        <f t="shared" si="7"/>
        <v>635.4619464</v>
      </c>
      <c r="F29" s="83">
        <f t="shared" si="8"/>
        <v>640.4712185</v>
      </c>
      <c r="G29" s="83">
        <f t="shared" si="9"/>
        <v>674.1049026</v>
      </c>
      <c r="H29" s="83">
        <f t="shared" si="10"/>
        <v>699.1512630999999</v>
      </c>
      <c r="I29" s="83">
        <f t="shared" si="11"/>
        <v>686.9858879999999</v>
      </c>
      <c r="J29" s="83">
        <f t="shared" si="14"/>
        <v>710.6010279</v>
      </c>
      <c r="K29" s="83">
        <f>'附件1'!K30*0.95</f>
        <v>715.6102999999999</v>
      </c>
      <c r="L29" s="83">
        <f t="shared" si="13"/>
        <v>702.0137043</v>
      </c>
      <c r="M29" s="138"/>
    </row>
    <row r="30" spans="1:13" s="72" customFormat="1" ht="21.75" customHeight="1">
      <c r="A30" s="123"/>
      <c r="B30" s="89" t="s">
        <v>47</v>
      </c>
      <c r="C30" s="89"/>
      <c r="D30" s="89"/>
      <c r="E30" s="83">
        <f t="shared" si="7"/>
        <v>3325.09158</v>
      </c>
      <c r="F30" s="83">
        <f t="shared" si="8"/>
        <v>3351.3028875</v>
      </c>
      <c r="G30" s="83">
        <f t="shared" si="9"/>
        <v>3527.2930949999995</v>
      </c>
      <c r="H30" s="83">
        <f t="shared" si="10"/>
        <v>3658.3496324999996</v>
      </c>
      <c r="I30" s="83">
        <f t="shared" si="11"/>
        <v>3594.6935999999996</v>
      </c>
      <c r="J30" s="83">
        <f t="shared" si="14"/>
        <v>3718.2611924999997</v>
      </c>
      <c r="K30" s="83">
        <f>'附件1'!K31*0.95</f>
        <v>3744.4725</v>
      </c>
      <c r="L30" s="83">
        <f t="shared" si="13"/>
        <v>3673.3275224999998</v>
      </c>
      <c r="M30" s="132" t="s">
        <v>48</v>
      </c>
    </row>
    <row r="31" spans="1:13" s="72" customFormat="1" ht="18.75" customHeight="1">
      <c r="A31" s="81" t="s">
        <v>49</v>
      </c>
      <c r="B31" s="124" t="s">
        <v>50</v>
      </c>
      <c r="C31" s="125" t="s">
        <v>51</v>
      </c>
      <c r="D31" s="126" t="s">
        <v>52</v>
      </c>
      <c r="E31" s="83">
        <f t="shared" si="7"/>
        <v>1270.9238928</v>
      </c>
      <c r="F31" s="83">
        <f t="shared" si="8"/>
        <v>1280.942437</v>
      </c>
      <c r="G31" s="83">
        <f t="shared" si="9"/>
        <v>1348.2098052</v>
      </c>
      <c r="H31" s="83">
        <f t="shared" si="10"/>
        <v>1398.3025261999999</v>
      </c>
      <c r="I31" s="83">
        <f t="shared" si="11"/>
        <v>1373.9717759999999</v>
      </c>
      <c r="J31" s="83">
        <f t="shared" si="14"/>
        <v>1421.2020558</v>
      </c>
      <c r="K31" s="83">
        <f>'附件1'!K32*0.95</f>
        <v>1431.2205999999999</v>
      </c>
      <c r="L31" s="83">
        <f t="shared" si="13"/>
        <v>1404.0274086</v>
      </c>
      <c r="M31" s="135" t="s">
        <v>53</v>
      </c>
    </row>
    <row r="32" spans="1:13" s="72" customFormat="1" ht="18.75" customHeight="1">
      <c r="A32" s="81"/>
      <c r="B32" s="124"/>
      <c r="C32" s="126"/>
      <c r="D32" s="126" t="s">
        <v>54</v>
      </c>
      <c r="E32" s="83">
        <f t="shared" si="7"/>
        <v>955.4096473199999</v>
      </c>
      <c r="F32" s="83">
        <f t="shared" si="8"/>
        <v>962.9410296749999</v>
      </c>
      <c r="G32" s="83">
        <f t="shared" si="9"/>
        <v>1013.5088826299998</v>
      </c>
      <c r="H32" s="83">
        <f t="shared" si="10"/>
        <v>1051.1657944049998</v>
      </c>
      <c r="I32" s="83">
        <f t="shared" si="11"/>
        <v>1032.8752943999998</v>
      </c>
      <c r="J32" s="83">
        <f t="shared" si="14"/>
        <v>1068.3803826449998</v>
      </c>
      <c r="K32" s="83">
        <f>'附件1'!K33*0.95</f>
        <v>1075.9117649999998</v>
      </c>
      <c r="L32" s="83">
        <f t="shared" si="13"/>
        <v>1055.4694414649998</v>
      </c>
      <c r="M32" s="136"/>
    </row>
    <row r="33" spans="1:13" s="72" customFormat="1" ht="18.75" customHeight="1">
      <c r="A33" s="81"/>
      <c r="B33" s="111"/>
      <c r="C33" s="88" t="s">
        <v>55</v>
      </c>
      <c r="D33" s="88"/>
      <c r="E33" s="83">
        <f t="shared" si="7"/>
        <v>285.21896663999996</v>
      </c>
      <c r="F33" s="83">
        <f t="shared" si="8"/>
        <v>287.46731435</v>
      </c>
      <c r="G33" s="83">
        <f t="shared" si="9"/>
        <v>302.56336325999996</v>
      </c>
      <c r="H33" s="83">
        <f t="shared" si="10"/>
        <v>313.80510181</v>
      </c>
      <c r="I33" s="83">
        <f t="shared" si="11"/>
        <v>308.34482879999996</v>
      </c>
      <c r="J33" s="83">
        <f t="shared" si="14"/>
        <v>318.94418228999996</v>
      </c>
      <c r="K33" s="83">
        <f>'附件1'!K34*0.95</f>
        <v>321.19253</v>
      </c>
      <c r="L33" s="83">
        <f t="shared" si="13"/>
        <v>315.08987192999996</v>
      </c>
      <c r="M33" s="136"/>
    </row>
    <row r="34" spans="1:13" s="72" customFormat="1" ht="18.75" customHeight="1">
      <c r="A34" s="81"/>
      <c r="B34" s="111"/>
      <c r="C34" s="85" t="s">
        <v>56</v>
      </c>
      <c r="D34" s="85"/>
      <c r="E34" s="83">
        <f t="shared" si="7"/>
        <v>1182.254784</v>
      </c>
      <c r="F34" s="83">
        <f t="shared" si="8"/>
        <v>1191.57436</v>
      </c>
      <c r="G34" s="83">
        <f t="shared" si="9"/>
        <v>1254.1486559999998</v>
      </c>
      <c r="H34" s="83">
        <f t="shared" si="10"/>
        <v>1300.7465359999999</v>
      </c>
      <c r="I34" s="83">
        <f t="shared" si="11"/>
        <v>1278.1132799999998</v>
      </c>
      <c r="J34" s="83">
        <f t="shared" si="14"/>
        <v>1322.0484239999998</v>
      </c>
      <c r="K34" s="83">
        <f>'附件1'!K35*0.95</f>
        <v>1331.368</v>
      </c>
      <c r="L34" s="83">
        <f t="shared" si="13"/>
        <v>1306.0720079999999</v>
      </c>
      <c r="M34" s="139"/>
    </row>
    <row r="35" spans="1:13" s="72" customFormat="1" ht="27" customHeight="1">
      <c r="A35" s="81"/>
      <c r="B35" s="111"/>
      <c r="C35" s="127" t="s">
        <v>57</v>
      </c>
      <c r="D35" s="128"/>
      <c r="E35" s="83">
        <f t="shared" si="7"/>
        <v>79.92</v>
      </c>
      <c r="F35" s="83">
        <f t="shared" si="8"/>
        <v>80.55</v>
      </c>
      <c r="G35" s="83">
        <f t="shared" si="9"/>
        <v>84.78</v>
      </c>
      <c r="H35" s="83">
        <f t="shared" si="10"/>
        <v>87.92999999999999</v>
      </c>
      <c r="I35" s="83">
        <f t="shared" si="11"/>
        <v>86.39999999999999</v>
      </c>
      <c r="J35" s="83">
        <f t="shared" si="14"/>
        <v>89.37</v>
      </c>
      <c r="K35" s="87">
        <v>90</v>
      </c>
      <c r="L35" s="83">
        <f t="shared" si="13"/>
        <v>88.28999999999999</v>
      </c>
      <c r="M35" s="140" t="s">
        <v>58</v>
      </c>
    </row>
    <row r="36" spans="1:13" s="72" customFormat="1" ht="19.5" customHeight="1">
      <c r="A36" s="81"/>
      <c r="B36" s="129" t="s">
        <v>59</v>
      </c>
      <c r="C36" s="89" t="s">
        <v>60</v>
      </c>
      <c r="D36" s="82" t="s">
        <v>61</v>
      </c>
      <c r="E36" s="83">
        <f t="shared" si="7"/>
        <v>448.51790867999995</v>
      </c>
      <c r="F36" s="83">
        <f t="shared" si="8"/>
        <v>452.05352282499996</v>
      </c>
      <c r="G36" s="83">
        <f t="shared" si="9"/>
        <v>475.79264636999994</v>
      </c>
      <c r="H36" s="83">
        <f t="shared" si="10"/>
        <v>493.47071709499994</v>
      </c>
      <c r="I36" s="83">
        <f t="shared" si="11"/>
        <v>484.8842255999999</v>
      </c>
      <c r="J36" s="83">
        <f t="shared" si="14"/>
        <v>501.55212085499994</v>
      </c>
      <c r="K36" s="83">
        <f>'附件1'!K37*0.95</f>
        <v>505.08773499999995</v>
      </c>
      <c r="L36" s="83">
        <f t="shared" si="13"/>
        <v>495.49106803499996</v>
      </c>
      <c r="M36" s="141" t="s">
        <v>62</v>
      </c>
    </row>
    <row r="37" spans="1:13" s="72" customFormat="1" ht="19.5" customHeight="1">
      <c r="A37" s="81"/>
      <c r="B37" s="129"/>
      <c r="C37" s="82"/>
      <c r="D37" s="82" t="s">
        <v>63</v>
      </c>
      <c r="E37" s="83">
        <f t="shared" si="7"/>
        <v>1412.79446688</v>
      </c>
      <c r="F37" s="83">
        <f t="shared" si="8"/>
        <v>1423.9313602</v>
      </c>
      <c r="G37" s="83">
        <f t="shared" si="9"/>
        <v>1498.70764392</v>
      </c>
      <c r="H37" s="83">
        <f t="shared" si="10"/>
        <v>1554.39211052</v>
      </c>
      <c r="I37" s="83">
        <f t="shared" si="11"/>
        <v>1527.3453696</v>
      </c>
      <c r="J37" s="83">
        <f t="shared" si="14"/>
        <v>1579.8478666800002</v>
      </c>
      <c r="K37" s="83">
        <f>'附件1'!K38*0.95</f>
        <v>1590.98476</v>
      </c>
      <c r="L37" s="83">
        <f t="shared" si="13"/>
        <v>1560.75604956</v>
      </c>
      <c r="M37" s="141"/>
    </row>
    <row r="38" spans="1:13" s="72" customFormat="1" ht="19.5" customHeight="1">
      <c r="A38" s="81"/>
      <c r="B38" s="129"/>
      <c r="C38" s="89" t="s">
        <v>64</v>
      </c>
      <c r="D38" s="89"/>
      <c r="E38" s="83">
        <f t="shared" si="7"/>
        <v>16.25600328</v>
      </c>
      <c r="F38" s="83">
        <f t="shared" si="8"/>
        <v>16.38414745</v>
      </c>
      <c r="G38" s="83">
        <f t="shared" si="9"/>
        <v>17.24454402</v>
      </c>
      <c r="H38" s="83">
        <f t="shared" si="10"/>
        <v>17.88526487</v>
      </c>
      <c r="I38" s="83">
        <f t="shared" si="11"/>
        <v>17.5740576</v>
      </c>
      <c r="J38" s="83">
        <f t="shared" si="14"/>
        <v>18.17816583</v>
      </c>
      <c r="K38" s="83">
        <f>'附件1'!K39*0.95</f>
        <v>18.30631</v>
      </c>
      <c r="L38" s="83">
        <f t="shared" si="13"/>
        <v>17.95849011</v>
      </c>
      <c r="M38" s="141" t="s">
        <v>65</v>
      </c>
    </row>
    <row r="41" spans="5:11" ht="20.25">
      <c r="E41" s="90"/>
      <c r="F41" s="90"/>
      <c r="G41" s="90"/>
      <c r="H41" s="90"/>
      <c r="I41" s="90"/>
      <c r="J41" s="90"/>
      <c r="K41" s="9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42"/>
  <sheetViews>
    <sheetView zoomScaleSheetLayoutView="100" workbookViewId="0" topLeftCell="A25">
      <selection activeCell="J12" sqref="J12"/>
    </sheetView>
  </sheetViews>
  <sheetFormatPr defaultColWidth="9.00390625" defaultRowHeight="14.25"/>
  <cols>
    <col min="1" max="1" width="3.875" style="73" customWidth="1"/>
    <col min="2" max="2" width="3.50390625" style="74" customWidth="1"/>
    <col min="3" max="3" width="6.25390625" style="74" customWidth="1"/>
    <col min="4" max="4" width="12.50390625" style="74" customWidth="1"/>
    <col min="5" max="17" width="5.75390625" style="73" customWidth="1"/>
    <col min="18" max="18" width="46.25390625" style="73" customWidth="1"/>
    <col min="19" max="19" width="11.125" style="73" hidden="1" customWidth="1"/>
    <col min="20" max="20" width="9.00390625" style="73" hidden="1" customWidth="1"/>
    <col min="21" max="21" width="9.25390625" style="73" hidden="1" customWidth="1"/>
    <col min="22" max="231" width="9.00390625" style="73" customWidth="1"/>
  </cols>
  <sheetData>
    <row r="1" ht="15.75" customHeight="1">
      <c r="A1" s="75" t="s">
        <v>66</v>
      </c>
    </row>
    <row r="2" spans="1:238" s="70" customFormat="1" ht="24.75" customHeight="1">
      <c r="A2" s="76" t="s">
        <v>67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HX2"/>
      <c r="HY2"/>
      <c r="HZ2"/>
      <c r="IA2"/>
      <c r="IB2"/>
      <c r="IC2"/>
      <c r="ID2"/>
    </row>
    <row r="3" spans="1:18" s="71" customFormat="1" ht="15.75" customHeight="1">
      <c r="A3" s="77" t="s">
        <v>2</v>
      </c>
      <c r="B3" s="77" t="s">
        <v>3</v>
      </c>
      <c r="C3" s="77"/>
      <c r="D3" s="77"/>
      <c r="E3" s="78" t="s">
        <v>68</v>
      </c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95"/>
      <c r="R3" s="77" t="s">
        <v>5</v>
      </c>
    </row>
    <row r="4" spans="1:18" s="71" customFormat="1" ht="16.5" customHeight="1">
      <c r="A4" s="77"/>
      <c r="B4" s="77"/>
      <c r="C4" s="77"/>
      <c r="D4" s="77"/>
      <c r="E4" s="80">
        <v>2008</v>
      </c>
      <c r="F4" s="80">
        <v>2009</v>
      </c>
      <c r="G4" s="80">
        <v>2010</v>
      </c>
      <c r="H4" s="80">
        <v>2011</v>
      </c>
      <c r="I4" s="80">
        <v>2012</v>
      </c>
      <c r="J4" s="80">
        <v>2013</v>
      </c>
      <c r="K4" s="80">
        <v>2014</v>
      </c>
      <c r="L4" s="80">
        <v>2015</v>
      </c>
      <c r="M4" s="80">
        <v>2016</v>
      </c>
      <c r="N4" s="77">
        <v>2017</v>
      </c>
      <c r="O4" s="77">
        <v>2018</v>
      </c>
      <c r="P4" s="91" t="s">
        <v>69</v>
      </c>
      <c r="Q4" s="80">
        <v>2020</v>
      </c>
      <c r="R4" s="77"/>
    </row>
    <row r="5" spans="1:20" s="72" customFormat="1" ht="18.75" customHeight="1">
      <c r="A5" s="81" t="s">
        <v>6</v>
      </c>
      <c r="B5" s="81" t="s">
        <v>7</v>
      </c>
      <c r="C5" s="82" t="s">
        <v>8</v>
      </c>
      <c r="D5" s="82"/>
      <c r="E5" s="83">
        <v>86.232355</v>
      </c>
      <c r="F5" s="83">
        <v>86.52140200000001</v>
      </c>
      <c r="G5" s="83">
        <v>90.182664</v>
      </c>
      <c r="H5" s="83">
        <v>95.192812</v>
      </c>
      <c r="I5" s="83">
        <v>93.747577</v>
      </c>
      <c r="J5" s="83">
        <v>94.036624</v>
      </c>
      <c r="K5" s="83">
        <v>96.349</v>
      </c>
      <c r="L5" s="83">
        <v>94.711067</v>
      </c>
      <c r="M5" s="83">
        <v>94.807416</v>
      </c>
      <c r="N5" s="83">
        <v>101.52384</v>
      </c>
      <c r="O5" s="83">
        <v>105.36944000000001</v>
      </c>
      <c r="P5" s="92">
        <v>122.52624999999999</v>
      </c>
      <c r="Q5" s="96">
        <v>127.30477374999998</v>
      </c>
      <c r="R5" s="97" t="s">
        <v>70</v>
      </c>
      <c r="T5" s="98">
        <v>110</v>
      </c>
    </row>
    <row r="6" spans="1:20" s="72" customFormat="1" ht="18.75" customHeight="1">
      <c r="A6" s="81"/>
      <c r="B6" s="81"/>
      <c r="C6" s="82" t="s">
        <v>10</v>
      </c>
      <c r="D6" s="82" t="s">
        <v>11</v>
      </c>
      <c r="E6" s="83">
        <v>98.775243</v>
      </c>
      <c r="F6" s="83">
        <v>99.1063332</v>
      </c>
      <c r="G6" s="83">
        <v>103.3001424</v>
      </c>
      <c r="H6" s="83">
        <v>109.03903919999999</v>
      </c>
      <c r="I6" s="83">
        <v>107.38358819999999</v>
      </c>
      <c r="J6" s="83">
        <v>107.7146784</v>
      </c>
      <c r="K6" s="83">
        <v>110.3634</v>
      </c>
      <c r="L6" s="83">
        <v>108.48722219999999</v>
      </c>
      <c r="M6" s="83">
        <v>108.5975856</v>
      </c>
      <c r="N6" s="83">
        <v>116.290944</v>
      </c>
      <c r="O6" s="83">
        <v>120.695904</v>
      </c>
      <c r="P6" s="93">
        <v>140.34824999999998</v>
      </c>
      <c r="Q6" s="99">
        <v>147.78670724999998</v>
      </c>
      <c r="R6" s="100"/>
      <c r="T6" s="98">
        <v>126</v>
      </c>
    </row>
    <row r="7" spans="1:20" s="72" customFormat="1" ht="18.75" customHeight="1">
      <c r="A7" s="81"/>
      <c r="B7" s="81"/>
      <c r="C7" s="82"/>
      <c r="D7" s="82" t="s">
        <v>12</v>
      </c>
      <c r="E7" s="83">
        <v>119.9413665</v>
      </c>
      <c r="F7" s="83">
        <v>120.3434046</v>
      </c>
      <c r="G7" s="83">
        <v>125.4358872</v>
      </c>
      <c r="H7" s="83">
        <v>132.4045476</v>
      </c>
      <c r="I7" s="83">
        <v>130.39435709999998</v>
      </c>
      <c r="J7" s="83">
        <v>130.7963952</v>
      </c>
      <c r="K7" s="83">
        <v>134.0127</v>
      </c>
      <c r="L7" s="83">
        <v>131.7344841</v>
      </c>
      <c r="M7" s="83">
        <v>131.8684968</v>
      </c>
      <c r="N7" s="83">
        <v>141.21043200000003</v>
      </c>
      <c r="O7" s="83">
        <v>146.55931200000003</v>
      </c>
      <c r="P7" s="93">
        <v>170.42287499999998</v>
      </c>
      <c r="Q7" s="99">
        <v>168.37780049999998</v>
      </c>
      <c r="R7" s="100"/>
      <c r="T7" s="98">
        <v>153</v>
      </c>
    </row>
    <row r="8" spans="1:20" s="72" customFormat="1" ht="18.75" customHeight="1">
      <c r="A8" s="81"/>
      <c r="B8" s="81"/>
      <c r="C8" s="82"/>
      <c r="D8" s="82" t="s">
        <v>13</v>
      </c>
      <c r="E8" s="83">
        <v>161.489683</v>
      </c>
      <c r="F8" s="83">
        <v>162.03098920000002</v>
      </c>
      <c r="G8" s="83">
        <v>168.88753440000002</v>
      </c>
      <c r="H8" s="83">
        <v>178.2701752</v>
      </c>
      <c r="I8" s="83">
        <v>175.5636442</v>
      </c>
      <c r="J8" s="83">
        <v>176.1049504</v>
      </c>
      <c r="K8" s="83">
        <v>180.43540000000002</v>
      </c>
      <c r="L8" s="83">
        <v>177.36799820000002</v>
      </c>
      <c r="M8" s="83">
        <v>177.5484336</v>
      </c>
      <c r="N8" s="83">
        <v>190.12646400000003</v>
      </c>
      <c r="O8" s="83">
        <v>197.32822400000003</v>
      </c>
      <c r="P8" s="93">
        <v>229.45825</v>
      </c>
      <c r="Q8" s="99">
        <v>226.704751</v>
      </c>
      <c r="R8" s="100"/>
      <c r="T8" s="98">
        <v>206</v>
      </c>
    </row>
    <row r="9" spans="1:20" s="72" customFormat="1" ht="16.5" customHeight="1">
      <c r="A9" s="81"/>
      <c r="B9" s="81" t="s">
        <v>14</v>
      </c>
      <c r="C9" s="82" t="s">
        <v>15</v>
      </c>
      <c r="D9" s="82"/>
      <c r="E9" s="83">
        <v>2176.191068</v>
      </c>
      <c r="F9" s="83">
        <v>2183.4855632</v>
      </c>
      <c r="G9" s="83">
        <v>2275.8825024000002</v>
      </c>
      <c r="H9" s="83">
        <v>2402.3204192</v>
      </c>
      <c r="I9" s="83">
        <v>2365.8479432</v>
      </c>
      <c r="J9" s="83">
        <v>2373.1424383999997</v>
      </c>
      <c r="K9" s="83">
        <v>2431.4984</v>
      </c>
      <c r="L9" s="83">
        <v>2390.1629272</v>
      </c>
      <c r="M9" s="83">
        <v>2392.5944256</v>
      </c>
      <c r="N9" s="83">
        <v>2562.092544</v>
      </c>
      <c r="O9" s="83">
        <v>2659.141504</v>
      </c>
      <c r="P9" s="92">
        <v>3092.1169999999997</v>
      </c>
      <c r="Q9" s="96">
        <v>3434.1207999999997</v>
      </c>
      <c r="R9" s="97" t="s">
        <v>71</v>
      </c>
      <c r="T9" s="98">
        <v>2776</v>
      </c>
    </row>
    <row r="10" spans="1:20" s="72" customFormat="1" ht="16.5" customHeight="1">
      <c r="A10" s="81"/>
      <c r="B10" s="81"/>
      <c r="C10" s="82" t="s">
        <v>17</v>
      </c>
      <c r="D10" s="82"/>
      <c r="E10" s="83">
        <v>2134.6427515000005</v>
      </c>
      <c r="F10" s="83">
        <v>2141.7979786000005</v>
      </c>
      <c r="G10" s="83">
        <v>2232.4308552</v>
      </c>
      <c r="H10" s="83">
        <v>2356.4547916</v>
      </c>
      <c r="I10" s="83">
        <v>2320.6786561000004</v>
      </c>
      <c r="J10" s="83">
        <v>2327.8338832000004</v>
      </c>
      <c r="K10" s="83">
        <v>2385.0757000000003</v>
      </c>
      <c r="L10" s="83">
        <v>2344.5294131</v>
      </c>
      <c r="M10" s="83">
        <v>2346.9144888</v>
      </c>
      <c r="N10" s="83">
        <v>2513.176512</v>
      </c>
      <c r="O10" s="83">
        <v>2608.372592</v>
      </c>
      <c r="P10" s="92">
        <v>3033.081625</v>
      </c>
      <c r="Q10" s="96">
        <v>3379.1692089254816</v>
      </c>
      <c r="R10" s="97"/>
      <c r="T10" s="98">
        <v>2723</v>
      </c>
    </row>
    <row r="11" spans="1:20" s="72" customFormat="1" ht="16.5" customHeight="1">
      <c r="A11" s="81"/>
      <c r="B11" s="81"/>
      <c r="C11" s="82" t="s">
        <v>18</v>
      </c>
      <c r="D11" s="82"/>
      <c r="E11" s="83">
        <v>2309.459253</v>
      </c>
      <c r="F11" s="83">
        <v>2317.2004571999996</v>
      </c>
      <c r="G11" s="83">
        <v>2415.2557103999998</v>
      </c>
      <c r="H11" s="83">
        <v>2549.4365832</v>
      </c>
      <c r="I11" s="83">
        <v>2510.7305622</v>
      </c>
      <c r="J11" s="83">
        <v>2518.4717663999995</v>
      </c>
      <c r="K11" s="83">
        <v>2580.4013999999997</v>
      </c>
      <c r="L11" s="83">
        <v>2536.5345761999997</v>
      </c>
      <c r="M11" s="83">
        <v>2539.1149775999997</v>
      </c>
      <c r="N11" s="83">
        <v>2718.9930240000003</v>
      </c>
      <c r="O11" s="83">
        <v>2821.985184</v>
      </c>
      <c r="P11" s="92">
        <v>3281.4757499999996</v>
      </c>
      <c r="Q11" s="96">
        <v>3696.34051051174</v>
      </c>
      <c r="R11" s="97"/>
      <c r="T11" s="98">
        <v>2946</v>
      </c>
    </row>
    <row r="12" spans="1:20" s="72" customFormat="1" ht="60">
      <c r="A12" s="81"/>
      <c r="B12" s="81"/>
      <c r="C12" s="82" t="s">
        <v>19</v>
      </c>
      <c r="D12" s="82"/>
      <c r="E12" s="83">
        <v>990.1042215</v>
      </c>
      <c r="F12" s="83">
        <v>993.4230066</v>
      </c>
      <c r="G12" s="83">
        <v>1035.4609512000002</v>
      </c>
      <c r="H12" s="83">
        <v>1092.9865596</v>
      </c>
      <c r="I12" s="83">
        <v>1076.3926341</v>
      </c>
      <c r="J12" s="83">
        <v>1079.7114192</v>
      </c>
      <c r="K12" s="83">
        <v>1106.2617</v>
      </c>
      <c r="L12" s="83">
        <v>1087.4552511</v>
      </c>
      <c r="M12" s="83">
        <v>1088.5615128</v>
      </c>
      <c r="N12" s="83">
        <v>1165.678272</v>
      </c>
      <c r="O12" s="83">
        <v>1209.8327520000003</v>
      </c>
      <c r="P12" s="92">
        <v>1406.8241249999999</v>
      </c>
      <c r="Q12" s="101">
        <v>1115</v>
      </c>
      <c r="R12" s="100" t="s">
        <v>72</v>
      </c>
      <c r="T12" s="98">
        <v>1263</v>
      </c>
    </row>
    <row r="13" spans="1:20" s="72" customFormat="1" ht="19.5" customHeight="1">
      <c r="A13" s="81"/>
      <c r="B13" s="84" t="s">
        <v>21</v>
      </c>
      <c r="C13" s="82" t="s">
        <v>22</v>
      </c>
      <c r="D13" s="82" t="s">
        <v>23</v>
      </c>
      <c r="E13" s="83">
        <v>1592.1628455</v>
      </c>
      <c r="F13" s="83">
        <v>1597.4997042</v>
      </c>
      <c r="G13" s="83">
        <v>1665.0999144</v>
      </c>
      <c r="H13" s="83">
        <v>1757.6054652</v>
      </c>
      <c r="I13" s="83">
        <v>1730.9211717</v>
      </c>
      <c r="J13" s="83">
        <v>1736.2580304</v>
      </c>
      <c r="K13" s="83">
        <v>1778.9529</v>
      </c>
      <c r="L13" s="83">
        <v>1748.7107007</v>
      </c>
      <c r="M13" s="83">
        <v>1750.4896535999999</v>
      </c>
      <c r="N13" s="83">
        <v>1874.4992639999998</v>
      </c>
      <c r="O13" s="83">
        <v>1945.5030239999999</v>
      </c>
      <c r="P13" s="92">
        <v>2377.4547999999995</v>
      </c>
      <c r="Q13" s="96">
        <v>2519.0904899999996</v>
      </c>
      <c r="R13" s="88" t="s">
        <v>73</v>
      </c>
      <c r="T13" s="98">
        <v>2031</v>
      </c>
    </row>
    <row r="14" spans="1:20" s="72" customFormat="1" ht="19.5" customHeight="1">
      <c r="A14" s="81"/>
      <c r="B14" s="84"/>
      <c r="C14" s="82"/>
      <c r="D14" s="82" t="s">
        <v>25</v>
      </c>
      <c r="E14" s="83">
        <v>1795.200845</v>
      </c>
      <c r="F14" s="83">
        <v>1801.218278</v>
      </c>
      <c r="G14" s="83">
        <v>1877.439096</v>
      </c>
      <c r="H14" s="83">
        <v>1981.741268</v>
      </c>
      <c r="I14" s="83">
        <v>1951.6541029999998</v>
      </c>
      <c r="J14" s="83">
        <v>1957.6715359999998</v>
      </c>
      <c r="K14" s="83">
        <v>2005.811</v>
      </c>
      <c r="L14" s="83">
        <v>1971.7122129999998</v>
      </c>
      <c r="M14" s="83">
        <v>1973.7180239999998</v>
      </c>
      <c r="N14" s="83">
        <v>2113.54176</v>
      </c>
      <c r="O14" s="83">
        <v>2193.6001600000004</v>
      </c>
      <c r="P14" s="92">
        <v>2377.4547999999995</v>
      </c>
      <c r="Q14" s="96">
        <v>2519.0904899999996</v>
      </c>
      <c r="R14" s="88"/>
      <c r="T14" s="98">
        <v>2290</v>
      </c>
    </row>
    <row r="15" spans="1:20" s="72" customFormat="1" ht="19.5" customHeight="1">
      <c r="A15" s="81"/>
      <c r="B15" s="84"/>
      <c r="C15" s="82" t="s">
        <v>26</v>
      </c>
      <c r="D15" s="82"/>
      <c r="E15" s="83">
        <v>1734.054266</v>
      </c>
      <c r="F15" s="83">
        <v>1739.8667384</v>
      </c>
      <c r="G15" s="83">
        <v>1813.4913888</v>
      </c>
      <c r="H15" s="83">
        <v>1914.2409104</v>
      </c>
      <c r="I15" s="83">
        <v>1885.1785484</v>
      </c>
      <c r="J15" s="83">
        <v>1890.9910208</v>
      </c>
      <c r="K15" s="83">
        <v>1937.4908</v>
      </c>
      <c r="L15" s="83">
        <v>1904.5534564</v>
      </c>
      <c r="M15" s="83">
        <v>1906.4909472</v>
      </c>
      <c r="N15" s="83">
        <v>2041.552128</v>
      </c>
      <c r="O15" s="83">
        <v>2118.883648</v>
      </c>
      <c r="P15" s="92">
        <v>2463.8914999999997</v>
      </c>
      <c r="Q15" s="96">
        <v>2466.3553914999993</v>
      </c>
      <c r="R15" s="88"/>
      <c r="T15" s="98">
        <v>2212</v>
      </c>
    </row>
    <row r="16" spans="1:20" s="72" customFormat="1" ht="19.5" customHeight="1">
      <c r="A16" s="81"/>
      <c r="B16" s="84"/>
      <c r="C16" s="82" t="s">
        <v>27</v>
      </c>
      <c r="D16" s="82"/>
      <c r="E16" s="83">
        <v>1549.046668</v>
      </c>
      <c r="F16" s="83">
        <v>1554.2390032</v>
      </c>
      <c r="G16" s="83">
        <v>1620.0085824</v>
      </c>
      <c r="H16" s="83">
        <v>1710.0090592</v>
      </c>
      <c r="I16" s="83">
        <v>1684.0473831999998</v>
      </c>
      <c r="J16" s="83">
        <v>1689.2397184</v>
      </c>
      <c r="K16" s="83">
        <v>1730.7784</v>
      </c>
      <c r="L16" s="83">
        <v>1701.3551671999999</v>
      </c>
      <c r="M16" s="83">
        <v>1703.0859455999998</v>
      </c>
      <c r="N16" s="83">
        <v>1823.737344</v>
      </c>
      <c r="O16" s="83">
        <v>1892.8183040000001</v>
      </c>
      <c r="P16" s="92">
        <v>2201.0169999999994</v>
      </c>
      <c r="Q16" s="96">
        <v>2308.06766925</v>
      </c>
      <c r="R16" s="88"/>
      <c r="T16" s="98">
        <v>1976</v>
      </c>
    </row>
    <row r="17" spans="1:20" s="72" customFormat="1" ht="19.5" customHeight="1">
      <c r="A17" s="81"/>
      <c r="B17" s="84"/>
      <c r="C17" s="82" t="s">
        <v>74</v>
      </c>
      <c r="D17" s="82" t="s">
        <v>29</v>
      </c>
      <c r="E17" s="83">
        <v>1293.485325</v>
      </c>
      <c r="F17" s="83">
        <v>1297.82103</v>
      </c>
      <c r="G17" s="83">
        <v>1352.73996</v>
      </c>
      <c r="H17" s="83">
        <v>1427.89218</v>
      </c>
      <c r="I17" s="83">
        <v>1406.213655</v>
      </c>
      <c r="J17" s="83">
        <v>1410.5493600000002</v>
      </c>
      <c r="K17" s="83">
        <v>1445.235</v>
      </c>
      <c r="L17" s="83">
        <v>1420.666005</v>
      </c>
      <c r="M17" s="83">
        <v>1422.1112400000002</v>
      </c>
      <c r="N17" s="83">
        <v>1522.8576</v>
      </c>
      <c r="O17" s="83">
        <v>1580.5416</v>
      </c>
      <c r="P17" s="92">
        <v>1837.89375</v>
      </c>
      <c r="Q17" s="96">
        <v>1839.7316437499996</v>
      </c>
      <c r="R17" s="88"/>
      <c r="T17" s="98">
        <v>1650</v>
      </c>
    </row>
    <row r="18" spans="1:20" s="72" customFormat="1" ht="19.5" customHeight="1">
      <c r="A18" s="81"/>
      <c r="B18" s="84"/>
      <c r="C18" s="82"/>
      <c r="D18" s="82" t="s">
        <v>30</v>
      </c>
      <c r="E18" s="83">
        <v>1329.8440215899998</v>
      </c>
      <c r="F18" s="83">
        <v>1334.3015993159997</v>
      </c>
      <c r="G18" s="83">
        <v>1390.7642505119998</v>
      </c>
      <c r="H18" s="83">
        <v>1468.0289310959997</v>
      </c>
      <c r="I18" s="83">
        <v>1445.7410424659997</v>
      </c>
      <c r="J18" s="83">
        <v>1450.1986201919997</v>
      </c>
      <c r="K18" s="83">
        <v>1485.8592419999998</v>
      </c>
      <c r="L18" s="83">
        <v>1460.5996348859996</v>
      </c>
      <c r="M18" s="83">
        <v>1462.0854941279997</v>
      </c>
      <c r="N18" s="83">
        <v>1565.66374272</v>
      </c>
      <c r="O18" s="83">
        <v>1624.96918752</v>
      </c>
      <c r="P18" s="92">
        <v>1889.5552724999998</v>
      </c>
      <c r="Q18" s="96">
        <v>1885.7761619549997</v>
      </c>
      <c r="R18" s="88"/>
      <c r="T18" s="102">
        <f>1731*0.98</f>
        <v>1696.3799999999999</v>
      </c>
    </row>
    <row r="19" spans="1:20" s="72" customFormat="1" ht="19.5" customHeight="1">
      <c r="A19" s="81"/>
      <c r="B19" s="84"/>
      <c r="C19" s="82"/>
      <c r="D19" s="82" t="s">
        <v>31</v>
      </c>
      <c r="E19" s="83">
        <v>1370.5535324549999</v>
      </c>
      <c r="F19" s="83">
        <v>1375.147566642</v>
      </c>
      <c r="G19" s="83">
        <v>1433.338666344</v>
      </c>
      <c r="H19" s="83">
        <v>1512.968592252</v>
      </c>
      <c r="I19" s="83">
        <v>1489.9984213169998</v>
      </c>
      <c r="J19" s="83">
        <v>1494.5924555039999</v>
      </c>
      <c r="K19" s="83">
        <v>1531.344729</v>
      </c>
      <c r="L19" s="83">
        <v>1505.311868607</v>
      </c>
      <c r="M19" s="83">
        <v>1506.843213336</v>
      </c>
      <c r="N19" s="83">
        <v>1613.59222464</v>
      </c>
      <c r="O19" s="83">
        <v>1674.7131422400003</v>
      </c>
      <c r="P19" s="92">
        <v>1947.3988012500001</v>
      </c>
      <c r="Q19" s="96">
        <v>1943.5040036475002</v>
      </c>
      <c r="R19" s="88"/>
      <c r="T19" s="102">
        <f>1731*1.01</f>
        <v>1748.31</v>
      </c>
    </row>
    <row r="20" spans="1:20" s="72" customFormat="1" ht="19.5" customHeight="1">
      <c r="A20" s="81"/>
      <c r="B20" s="84"/>
      <c r="C20" s="82"/>
      <c r="D20" s="82" t="s">
        <v>32</v>
      </c>
      <c r="E20" s="83">
        <v>1394.6123595000001</v>
      </c>
      <c r="F20" s="83">
        <v>1399.2870378</v>
      </c>
      <c r="G20" s="83">
        <v>1458.4996296000002</v>
      </c>
      <c r="H20" s="83">
        <v>1539.5273868000002</v>
      </c>
      <c r="I20" s="83">
        <v>1516.1539953000001</v>
      </c>
      <c r="J20" s="83">
        <v>1520.8286736</v>
      </c>
      <c r="K20" s="83">
        <v>1558.2261</v>
      </c>
      <c r="L20" s="83">
        <v>1531.7362563000002</v>
      </c>
      <c r="M20" s="83">
        <v>1533.2944824</v>
      </c>
      <c r="N20" s="83">
        <v>1641.917376</v>
      </c>
      <c r="O20" s="83">
        <v>1704.1112160000002</v>
      </c>
      <c r="P20" s="92">
        <v>1981.583625</v>
      </c>
      <c r="Q20" s="96">
        <v>1983.5652086249997</v>
      </c>
      <c r="R20" s="88"/>
      <c r="T20" s="98">
        <v>1779</v>
      </c>
    </row>
    <row r="21" spans="1:20" s="72" customFormat="1" ht="19.5" customHeight="1">
      <c r="A21" s="81"/>
      <c r="B21" s="84"/>
      <c r="C21" s="82"/>
      <c r="D21" s="85" t="s">
        <v>33</v>
      </c>
      <c r="E21" s="83">
        <v>1495.01817794</v>
      </c>
      <c r="F21" s="83">
        <v>1500.029412056</v>
      </c>
      <c r="G21" s="83">
        <v>1563.505044192</v>
      </c>
      <c r="H21" s="83">
        <v>1650.366435536</v>
      </c>
      <c r="I21" s="83">
        <v>1625.310264956</v>
      </c>
      <c r="J21" s="83">
        <v>1630.321499072</v>
      </c>
      <c r="K21" s="83">
        <v>1670.411372</v>
      </c>
      <c r="L21" s="83">
        <v>1642.014378676</v>
      </c>
      <c r="M21" s="83">
        <v>1643.684790048</v>
      </c>
      <c r="N21" s="83">
        <v>1760.1280435200001</v>
      </c>
      <c r="O21" s="83">
        <v>1826.7995603200002</v>
      </c>
      <c r="P21" s="92">
        <v>2124.2487349999997</v>
      </c>
      <c r="Q21" s="96">
        <v>2251.4237639250005</v>
      </c>
      <c r="R21" s="88"/>
      <c r="T21" s="102">
        <f>1946*0.98</f>
        <v>1907.08</v>
      </c>
    </row>
    <row r="22" spans="1:20" s="72" customFormat="1" ht="19.5" customHeight="1">
      <c r="A22" s="81"/>
      <c r="B22" s="84"/>
      <c r="C22" s="82"/>
      <c r="D22" s="85" t="s">
        <v>34</v>
      </c>
      <c r="E22" s="83">
        <v>1634.4950925</v>
      </c>
      <c r="F22" s="83">
        <v>1639.9738470000002</v>
      </c>
      <c r="G22" s="83">
        <v>1709.3714040000002</v>
      </c>
      <c r="H22" s="83">
        <v>1804.3364820000002</v>
      </c>
      <c r="I22" s="83">
        <v>1776.9427095</v>
      </c>
      <c r="J22" s="83">
        <v>1782.421464</v>
      </c>
      <c r="K22" s="83">
        <v>1826.2515</v>
      </c>
      <c r="L22" s="83">
        <v>1795.2052245</v>
      </c>
      <c r="M22" s="83">
        <v>1797.031476</v>
      </c>
      <c r="N22" s="83">
        <v>1924.33824</v>
      </c>
      <c r="O22" s="83">
        <v>1997.2298400000002</v>
      </c>
      <c r="P22" s="92">
        <v>2322.4293749999997</v>
      </c>
      <c r="Q22" s="96">
        <v>2449.8333168749996</v>
      </c>
      <c r="R22" s="88"/>
      <c r="T22" s="98">
        <v>2085</v>
      </c>
    </row>
    <row r="23" spans="1:20" s="72" customFormat="1" ht="27" customHeight="1">
      <c r="A23" s="81"/>
      <c r="B23" s="84"/>
      <c r="C23" s="82" t="s">
        <v>35</v>
      </c>
      <c r="D23" s="82" t="s">
        <v>29</v>
      </c>
      <c r="E23" s="83">
        <v>1639.1986754999998</v>
      </c>
      <c r="F23" s="83">
        <v>1644.6931961999999</v>
      </c>
      <c r="G23" s="83">
        <v>1714.2904584</v>
      </c>
      <c r="H23" s="83">
        <v>1809.5288171999998</v>
      </c>
      <c r="I23" s="83">
        <v>1782.0562136999997</v>
      </c>
      <c r="J23" s="83">
        <v>1787.5507343999998</v>
      </c>
      <c r="K23" s="83">
        <v>1831.5068999999999</v>
      </c>
      <c r="L23" s="83">
        <v>1800.3712827</v>
      </c>
      <c r="M23" s="83">
        <v>1802.2027895999997</v>
      </c>
      <c r="N23" s="83">
        <v>1929.875904</v>
      </c>
      <c r="O23" s="83">
        <v>2002.977264</v>
      </c>
      <c r="P23" s="92">
        <v>2329.1126249999998</v>
      </c>
      <c r="Q23" s="96">
        <v>2331.4417376249994</v>
      </c>
      <c r="R23" s="97" t="s">
        <v>75</v>
      </c>
      <c r="T23" s="98">
        <v>2091</v>
      </c>
    </row>
    <row r="24" spans="1:20" s="72" customFormat="1" ht="27" customHeight="1">
      <c r="A24" s="81"/>
      <c r="B24" s="84"/>
      <c r="C24" s="82"/>
      <c r="D24" s="82" t="s">
        <v>37</v>
      </c>
      <c r="E24" s="83">
        <v>1400.8446069749998</v>
      </c>
      <c r="F24" s="83">
        <v>1405.54017549</v>
      </c>
      <c r="G24" s="83">
        <v>1465.0173766799999</v>
      </c>
      <c r="H24" s="83">
        <v>1546.4072309399999</v>
      </c>
      <c r="I24" s="83">
        <v>1522.9293883649998</v>
      </c>
      <c r="J24" s="83">
        <v>1527.62495688</v>
      </c>
      <c r="K24" s="83">
        <v>1565.1895049999998</v>
      </c>
      <c r="L24" s="83">
        <v>1538.581283415</v>
      </c>
      <c r="M24" s="83">
        <v>1540.1464729199997</v>
      </c>
      <c r="N24" s="83">
        <v>1649.2547808000002</v>
      </c>
      <c r="O24" s="83">
        <v>1711.7265528000003</v>
      </c>
      <c r="P24" s="92">
        <v>1990.4389312500005</v>
      </c>
      <c r="Q24" s="96">
        <v>1986.4580533875005</v>
      </c>
      <c r="R24" s="100"/>
      <c r="T24" s="102">
        <f>1805*0.99</f>
        <v>1786.95</v>
      </c>
    </row>
    <row r="25" spans="1:20" s="72" customFormat="1" ht="27" customHeight="1">
      <c r="A25" s="81"/>
      <c r="B25" s="84"/>
      <c r="C25" s="82"/>
      <c r="D25" s="82" t="s">
        <v>38</v>
      </c>
      <c r="E25" s="83">
        <v>1457.4443890750001</v>
      </c>
      <c r="F25" s="83">
        <v>1462.32967753</v>
      </c>
      <c r="G25" s="83">
        <v>1524.2099979600002</v>
      </c>
      <c r="H25" s="83">
        <v>1608.88833118</v>
      </c>
      <c r="I25" s="83">
        <v>1584.461888905</v>
      </c>
      <c r="J25" s="83">
        <v>1589.3471773600002</v>
      </c>
      <c r="K25" s="83">
        <v>1628.429485</v>
      </c>
      <c r="L25" s="83">
        <v>1600.7461837550002</v>
      </c>
      <c r="M25" s="83">
        <v>1602.3746132400001</v>
      </c>
      <c r="N25" s="83">
        <v>1715.8913376000003</v>
      </c>
      <c r="O25" s="83">
        <v>1780.8872216000002</v>
      </c>
      <c r="P25" s="92">
        <v>2070.86070625</v>
      </c>
      <c r="Q25" s="96">
        <v>2072.9315669562498</v>
      </c>
      <c r="R25" s="100"/>
      <c r="T25" s="102">
        <f>1805*1.03</f>
        <v>1859.15</v>
      </c>
    </row>
    <row r="26" spans="1:20" s="72" customFormat="1" ht="27" customHeight="1">
      <c r="A26" s="81"/>
      <c r="B26" s="84"/>
      <c r="C26" s="82"/>
      <c r="D26" s="85" t="s">
        <v>39</v>
      </c>
      <c r="E26" s="83">
        <v>1498.0911855</v>
      </c>
      <c r="F26" s="83">
        <v>1503.1127201999998</v>
      </c>
      <c r="G26" s="83">
        <v>1566.7188264</v>
      </c>
      <c r="H26" s="83">
        <v>1653.7587611999998</v>
      </c>
      <c r="I26" s="83">
        <v>1628.6510876999998</v>
      </c>
      <c r="J26" s="83">
        <v>1633.6726223999997</v>
      </c>
      <c r="K26" s="83">
        <v>1673.8448999999998</v>
      </c>
      <c r="L26" s="83">
        <v>1645.3895366999998</v>
      </c>
      <c r="M26" s="83">
        <v>1647.0633815999997</v>
      </c>
      <c r="N26" s="83">
        <v>1763.7459840000001</v>
      </c>
      <c r="O26" s="83">
        <v>1830.554544</v>
      </c>
      <c r="P26" s="92">
        <v>2128.615125</v>
      </c>
      <c r="Q26" s="96">
        <v>2250.1232433749997</v>
      </c>
      <c r="R26" s="100"/>
      <c r="T26" s="102">
        <f>1950*0.98</f>
        <v>1911</v>
      </c>
    </row>
    <row r="27" spans="1:20" s="72" customFormat="1" ht="27" customHeight="1">
      <c r="A27" s="81"/>
      <c r="B27" s="84"/>
      <c r="C27" s="82"/>
      <c r="D27" s="85" t="s">
        <v>34</v>
      </c>
      <c r="E27" s="83">
        <v>1637.6308144999998</v>
      </c>
      <c r="F27" s="83">
        <v>1643.1200798</v>
      </c>
      <c r="G27" s="83">
        <v>1712.6507735999999</v>
      </c>
      <c r="H27" s="83">
        <v>1807.7980387999999</v>
      </c>
      <c r="I27" s="83">
        <v>1780.3517123</v>
      </c>
      <c r="J27" s="83">
        <v>1785.8409775999999</v>
      </c>
      <c r="K27" s="83">
        <v>1829.7550999999999</v>
      </c>
      <c r="L27" s="83">
        <v>1798.6492632999998</v>
      </c>
      <c r="M27" s="83">
        <v>1800.4790183999999</v>
      </c>
      <c r="N27" s="83">
        <v>1928.0300160000002</v>
      </c>
      <c r="O27" s="83">
        <v>2001.0614560000001</v>
      </c>
      <c r="P27" s="92">
        <v>2350.1537237499997</v>
      </c>
      <c r="Q27" s="96">
        <v>2483.7065687651216</v>
      </c>
      <c r="R27" s="100"/>
      <c r="T27" s="98">
        <v>2089</v>
      </c>
    </row>
    <row r="28" spans="1:20" s="72" customFormat="1" ht="126.75" customHeight="1">
      <c r="A28" s="81"/>
      <c r="B28" s="81" t="s">
        <v>40</v>
      </c>
      <c r="C28" s="85" t="s">
        <v>41</v>
      </c>
      <c r="D28" s="85"/>
      <c r="E28" s="86">
        <v>709.6</v>
      </c>
      <c r="F28" s="86">
        <v>724.8</v>
      </c>
      <c r="G28" s="86">
        <v>692.8</v>
      </c>
      <c r="H28" s="86">
        <v>756</v>
      </c>
      <c r="I28" s="86">
        <v>757.5999999999999</v>
      </c>
      <c r="J28" s="86">
        <v>752</v>
      </c>
      <c r="K28" s="86">
        <v>800</v>
      </c>
      <c r="L28" s="86">
        <v>827.2</v>
      </c>
      <c r="M28" s="86">
        <v>787.2</v>
      </c>
      <c r="N28" s="87">
        <v>844.8</v>
      </c>
      <c r="O28" s="87">
        <v>876.8</v>
      </c>
      <c r="P28" s="92">
        <v>938</v>
      </c>
      <c r="Q28" s="86">
        <v>938</v>
      </c>
      <c r="R28" s="103" t="s">
        <v>76</v>
      </c>
      <c r="T28" s="98">
        <v>800</v>
      </c>
    </row>
    <row r="29" spans="1:20" s="72" customFormat="1" ht="18" customHeight="1">
      <c r="A29" s="81"/>
      <c r="B29" s="81"/>
      <c r="C29" s="82" t="s">
        <v>43</v>
      </c>
      <c r="D29" s="82" t="s">
        <v>44</v>
      </c>
      <c r="E29" s="83">
        <v>394.3170415</v>
      </c>
      <c r="F29" s="83">
        <v>395.6387746</v>
      </c>
      <c r="G29" s="83">
        <v>412.3807272</v>
      </c>
      <c r="H29" s="83">
        <v>435.2907676</v>
      </c>
      <c r="I29" s="83">
        <v>428.6821021</v>
      </c>
      <c r="J29" s="83">
        <v>430.00383519999997</v>
      </c>
      <c r="K29" s="83">
        <v>440.5777</v>
      </c>
      <c r="L29" s="83">
        <v>433.0878791</v>
      </c>
      <c r="M29" s="83">
        <v>433.5284568</v>
      </c>
      <c r="N29" s="83">
        <v>464.240832</v>
      </c>
      <c r="O29" s="83">
        <v>481.82571200000007</v>
      </c>
      <c r="P29" s="92">
        <v>560.2791249999999</v>
      </c>
      <c r="Q29" s="96">
        <v>559.1585667499999</v>
      </c>
      <c r="R29" s="100" t="s">
        <v>77</v>
      </c>
      <c r="T29" s="98">
        <v>503</v>
      </c>
    </row>
    <row r="30" spans="1:20" s="72" customFormat="1" ht="18" customHeight="1">
      <c r="A30" s="81"/>
      <c r="B30" s="81"/>
      <c r="C30" s="82"/>
      <c r="D30" s="82" t="s">
        <v>46</v>
      </c>
      <c r="E30" s="83">
        <v>674.18023</v>
      </c>
      <c r="F30" s="83">
        <v>676.440052</v>
      </c>
      <c r="G30" s="83">
        <v>705.064464</v>
      </c>
      <c r="H30" s="83">
        <v>744.234712</v>
      </c>
      <c r="I30" s="83">
        <v>732.935602</v>
      </c>
      <c r="J30" s="83">
        <v>735.195424</v>
      </c>
      <c r="K30" s="83">
        <v>753.274</v>
      </c>
      <c r="L30" s="83">
        <v>740.468342</v>
      </c>
      <c r="M30" s="83">
        <v>741.221616</v>
      </c>
      <c r="N30" s="83">
        <v>793.73184</v>
      </c>
      <c r="O30" s="83">
        <v>823.79744</v>
      </c>
      <c r="P30" s="92">
        <v>957.9324999999999</v>
      </c>
      <c r="Q30" s="96">
        <v>956.0166349999998</v>
      </c>
      <c r="R30" s="100"/>
      <c r="T30" s="98">
        <v>860</v>
      </c>
    </row>
    <row r="31" spans="1:231" s="72" customFormat="1" ht="34.5" customHeight="1">
      <c r="A31" s="81"/>
      <c r="B31" s="85" t="s">
        <v>47</v>
      </c>
      <c r="C31" s="85"/>
      <c r="D31" s="85"/>
      <c r="E31" s="87">
        <v>3527.68725</v>
      </c>
      <c r="F31" s="87">
        <v>3539.5119</v>
      </c>
      <c r="G31" s="87">
        <v>3689.2907999999998</v>
      </c>
      <c r="H31" s="87">
        <v>3894.2513999999996</v>
      </c>
      <c r="I31" s="87">
        <v>3835.1281499999996</v>
      </c>
      <c r="J31" s="87">
        <v>3846.9527999999996</v>
      </c>
      <c r="K31" s="87">
        <v>3941.55</v>
      </c>
      <c r="L31" s="87">
        <v>3874.5436499999996</v>
      </c>
      <c r="M31" s="87">
        <v>3878.4851999999996</v>
      </c>
      <c r="N31" s="87">
        <v>4153.2480000000005</v>
      </c>
      <c r="O31" s="87">
        <v>4310.568</v>
      </c>
      <c r="P31" s="94">
        <v>5012.4375</v>
      </c>
      <c r="Q31" s="101"/>
      <c r="R31" s="88" t="s">
        <v>48</v>
      </c>
      <c r="S31" s="73"/>
      <c r="T31" s="104">
        <v>4500</v>
      </c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</row>
    <row r="32" spans="1:20" s="72" customFormat="1" ht="18" customHeight="1">
      <c r="A32" s="81" t="s">
        <v>49</v>
      </c>
      <c r="B32" s="81" t="s">
        <v>50</v>
      </c>
      <c r="C32" s="85" t="s">
        <v>51</v>
      </c>
      <c r="D32" s="85" t="s">
        <v>52</v>
      </c>
      <c r="E32" s="83">
        <v>1348.36046</v>
      </c>
      <c r="F32" s="83">
        <v>1352.880104</v>
      </c>
      <c r="G32" s="83">
        <v>1410.128928</v>
      </c>
      <c r="H32" s="83">
        <v>1488.469424</v>
      </c>
      <c r="I32" s="83">
        <v>1465.871204</v>
      </c>
      <c r="J32" s="83">
        <v>1470.390848</v>
      </c>
      <c r="K32" s="83">
        <v>1506.548</v>
      </c>
      <c r="L32" s="83">
        <v>1480.936684</v>
      </c>
      <c r="M32" s="83">
        <v>1482.443232</v>
      </c>
      <c r="N32" s="83">
        <v>1587.46368</v>
      </c>
      <c r="O32" s="83">
        <v>1647.59488</v>
      </c>
      <c r="P32" s="92">
        <v>1915.8649999999998</v>
      </c>
      <c r="Q32" s="96">
        <v>1913.9491349999998</v>
      </c>
      <c r="R32" s="88" t="s">
        <v>78</v>
      </c>
      <c r="T32" s="98">
        <v>1720</v>
      </c>
    </row>
    <row r="33" spans="1:20" s="72" customFormat="1" ht="24">
      <c r="A33" s="81"/>
      <c r="B33" s="81"/>
      <c r="C33" s="85"/>
      <c r="D33" s="85" t="s">
        <v>54</v>
      </c>
      <c r="E33" s="83">
        <v>1013.6221364999999</v>
      </c>
      <c r="F33" s="83">
        <v>1017.0197525999998</v>
      </c>
      <c r="G33" s="83">
        <v>1060.0562232</v>
      </c>
      <c r="H33" s="83">
        <v>1118.9482355999999</v>
      </c>
      <c r="I33" s="83">
        <v>1101.9601550999998</v>
      </c>
      <c r="J33" s="83">
        <v>1105.3577712</v>
      </c>
      <c r="K33" s="83">
        <v>1132.5386999999998</v>
      </c>
      <c r="L33" s="83">
        <v>1113.2855421</v>
      </c>
      <c r="M33" s="83">
        <v>1114.4180807999999</v>
      </c>
      <c r="N33" s="83">
        <v>1193.3665919999999</v>
      </c>
      <c r="O33" s="83">
        <v>1238.569872</v>
      </c>
      <c r="P33" s="83">
        <v>1440.2403749999999</v>
      </c>
      <c r="Q33" s="105">
        <v>1438.8001346249998</v>
      </c>
      <c r="R33" s="88"/>
      <c r="T33" s="98">
        <v>1293</v>
      </c>
    </row>
    <row r="34" spans="1:20" s="72" customFormat="1" ht="18" customHeight="1">
      <c r="A34" s="81"/>
      <c r="B34" s="81"/>
      <c r="C34" s="88" t="s">
        <v>55</v>
      </c>
      <c r="D34" s="88"/>
      <c r="E34" s="83">
        <v>302.597173</v>
      </c>
      <c r="F34" s="83">
        <v>303.6114652</v>
      </c>
      <c r="G34" s="83">
        <v>316.4591664</v>
      </c>
      <c r="H34" s="83">
        <v>334.0402312</v>
      </c>
      <c r="I34" s="83">
        <v>328.9687702</v>
      </c>
      <c r="J34" s="83">
        <v>329.9830624</v>
      </c>
      <c r="K34" s="83">
        <v>338.0974</v>
      </c>
      <c r="L34" s="83">
        <v>332.3497442</v>
      </c>
      <c r="M34" s="83">
        <v>332.6878416</v>
      </c>
      <c r="N34" s="83">
        <v>356.25638399999997</v>
      </c>
      <c r="O34" s="83">
        <v>369.750944</v>
      </c>
      <c r="P34" s="92">
        <v>429.95574999999997</v>
      </c>
      <c r="Q34" s="96">
        <v>429.52579425</v>
      </c>
      <c r="R34" s="88"/>
      <c r="T34" s="98">
        <v>386</v>
      </c>
    </row>
    <row r="35" spans="1:20" s="72" customFormat="1" ht="18" customHeight="1">
      <c r="A35" s="81"/>
      <c r="B35" s="81"/>
      <c r="C35" s="85" t="s">
        <v>56</v>
      </c>
      <c r="D35" s="85"/>
      <c r="E35" s="83">
        <v>1254.2888</v>
      </c>
      <c r="F35" s="83">
        <v>1258.49312</v>
      </c>
      <c r="G35" s="83">
        <v>1311.7478400000002</v>
      </c>
      <c r="H35" s="83">
        <v>1384.62272</v>
      </c>
      <c r="I35" s="83">
        <v>1363.60112</v>
      </c>
      <c r="J35" s="83">
        <v>1367.80544</v>
      </c>
      <c r="K35" s="83">
        <v>1401.44</v>
      </c>
      <c r="L35" s="83">
        <v>1377.61552</v>
      </c>
      <c r="M35" s="83">
        <v>1379.01696</v>
      </c>
      <c r="N35" s="83">
        <v>1476.7104</v>
      </c>
      <c r="O35" s="83">
        <v>1532.6463999999999</v>
      </c>
      <c r="P35" s="92">
        <v>1782.1999999999998</v>
      </c>
      <c r="Q35" s="96">
        <v>1780.4177999999997</v>
      </c>
      <c r="R35" s="88"/>
      <c r="T35" s="104">
        <v>1600</v>
      </c>
    </row>
    <row r="36" spans="1:20" s="72" customFormat="1" ht="55.5" customHeight="1">
      <c r="A36" s="81"/>
      <c r="B36" s="81"/>
      <c r="C36" s="85" t="s">
        <v>57</v>
      </c>
      <c r="D36" s="85"/>
      <c r="E36" s="87">
        <v>80.685301608</v>
      </c>
      <c r="F36" s="87">
        <v>82.132571592</v>
      </c>
      <c r="G36" s="87">
        <v>77.79076164</v>
      </c>
      <c r="H36" s="87">
        <v>85.56983780400002</v>
      </c>
      <c r="I36" s="87">
        <v>86.655290292</v>
      </c>
      <c r="J36" s="87">
        <v>85.298474682</v>
      </c>
      <c r="K36" s="87">
        <v>90.454374</v>
      </c>
      <c r="L36" s="87">
        <v>96.15299956199999</v>
      </c>
      <c r="M36" s="87">
        <v>89.00710401600001</v>
      </c>
      <c r="N36" s="87">
        <v>95.51520000000001</v>
      </c>
      <c r="O36" s="87">
        <v>99.13320000000002</v>
      </c>
      <c r="P36" s="94">
        <v>238</v>
      </c>
      <c r="Q36" s="87">
        <v>241</v>
      </c>
      <c r="R36" s="88" t="s">
        <v>79</v>
      </c>
      <c r="T36" s="104">
        <v>90</v>
      </c>
    </row>
    <row r="37" spans="1:20" s="72" customFormat="1" ht="18" customHeight="1">
      <c r="A37" s="81"/>
      <c r="B37" s="84" t="s">
        <v>59</v>
      </c>
      <c r="C37" s="89" t="s">
        <v>60</v>
      </c>
      <c r="D37" s="82" t="s">
        <v>61</v>
      </c>
      <c r="E37" s="83">
        <v>475.84581349999996</v>
      </c>
      <c r="F37" s="83">
        <v>477.4408274</v>
      </c>
      <c r="G37" s="83">
        <v>497.6443368</v>
      </c>
      <c r="H37" s="83">
        <v>525.2912444</v>
      </c>
      <c r="I37" s="83">
        <v>517.3161749</v>
      </c>
      <c r="J37" s="83">
        <v>518.9111888</v>
      </c>
      <c r="K37" s="83">
        <v>531.6713</v>
      </c>
      <c r="L37" s="83">
        <v>522.6328879</v>
      </c>
      <c r="M37" s="83">
        <v>523.1645592</v>
      </c>
      <c r="N37" s="83">
        <v>560.2270080000001</v>
      </c>
      <c r="O37" s="83">
        <v>581.4477280000001</v>
      </c>
      <c r="P37" s="92">
        <v>676.122125</v>
      </c>
      <c r="Q37" s="83">
        <v>581.4477280000001</v>
      </c>
      <c r="R37" s="97" t="s">
        <v>80</v>
      </c>
      <c r="T37" s="98">
        <v>607</v>
      </c>
    </row>
    <row r="38" spans="1:20" s="72" customFormat="1" ht="18" customHeight="1">
      <c r="A38" s="81"/>
      <c r="B38" s="84"/>
      <c r="C38" s="82"/>
      <c r="D38" s="82" t="s">
        <v>63</v>
      </c>
      <c r="E38" s="83">
        <v>1498.8751160000002</v>
      </c>
      <c r="F38" s="83">
        <v>1503.8992784000002</v>
      </c>
      <c r="G38" s="83">
        <v>1567.5386688</v>
      </c>
      <c r="H38" s="83">
        <v>1654.6241504</v>
      </c>
      <c r="I38" s="83">
        <v>1629.5033384</v>
      </c>
      <c r="J38" s="83">
        <v>1634.5275008</v>
      </c>
      <c r="K38" s="83">
        <v>1674.7208</v>
      </c>
      <c r="L38" s="83">
        <v>1646.2505464</v>
      </c>
      <c r="M38" s="83">
        <v>1647.9252672</v>
      </c>
      <c r="N38" s="83">
        <v>1764.668928</v>
      </c>
      <c r="O38" s="83">
        <v>1831.5124480000002</v>
      </c>
      <c r="P38" s="92">
        <v>2129.729</v>
      </c>
      <c r="Q38" s="83">
        <v>1831.5124480000002</v>
      </c>
      <c r="R38" s="97"/>
      <c r="T38" s="98">
        <v>1912</v>
      </c>
    </row>
    <row r="39" spans="1:20" s="72" customFormat="1" ht="36.75" customHeight="1">
      <c r="A39" s="81"/>
      <c r="B39" s="84"/>
      <c r="C39" s="89" t="s">
        <v>64</v>
      </c>
      <c r="D39" s="89"/>
      <c r="E39" s="83">
        <v>17.246471</v>
      </c>
      <c r="F39" s="83">
        <v>17.3042804</v>
      </c>
      <c r="G39" s="83">
        <v>18.0365328</v>
      </c>
      <c r="H39" s="83">
        <v>19.0385624</v>
      </c>
      <c r="I39" s="83">
        <v>18.7495154</v>
      </c>
      <c r="J39" s="83">
        <v>18.8073248</v>
      </c>
      <c r="K39" s="83">
        <v>19.2698</v>
      </c>
      <c r="L39" s="83">
        <v>18.9422134</v>
      </c>
      <c r="M39" s="83">
        <v>18.9614832</v>
      </c>
      <c r="N39" s="83">
        <v>20.304768000000003</v>
      </c>
      <c r="O39" s="83">
        <v>21.073888000000004</v>
      </c>
      <c r="P39" s="92">
        <v>24.505249999999997</v>
      </c>
      <c r="Q39" s="83">
        <v>21.073888000000004</v>
      </c>
      <c r="R39" s="97" t="s">
        <v>81</v>
      </c>
      <c r="T39" s="98">
        <v>22</v>
      </c>
    </row>
    <row r="40" spans="2:238" s="73" customFormat="1" ht="20.25">
      <c r="B40" s="74"/>
      <c r="C40" s="74"/>
      <c r="D40" s="74"/>
      <c r="HX40"/>
      <c r="HY40"/>
      <c r="HZ40"/>
      <c r="IA40"/>
      <c r="IB40"/>
      <c r="IC40"/>
      <c r="ID40"/>
    </row>
    <row r="41" spans="2:238" s="73" customFormat="1" ht="20.25">
      <c r="B41" s="74"/>
      <c r="C41" s="74"/>
      <c r="D41" s="74"/>
      <c r="HX41"/>
      <c r="HY41"/>
      <c r="HZ41"/>
      <c r="IA41"/>
      <c r="IB41"/>
      <c r="IC41"/>
      <c r="ID41"/>
    </row>
    <row r="42" spans="2:238" s="73" customFormat="1" ht="20.25">
      <c r="B42" s="74"/>
      <c r="C42" s="74"/>
      <c r="D42" s="74"/>
      <c r="E42" s="90"/>
      <c r="F42" s="90"/>
      <c r="G42" s="90"/>
      <c r="H42" s="90"/>
      <c r="I42" s="90"/>
      <c r="J42" s="90"/>
      <c r="HX42"/>
      <c r="HY42"/>
      <c r="HZ42"/>
      <c r="IA42"/>
      <c r="IB42"/>
      <c r="IC42"/>
      <c r="ID42"/>
    </row>
  </sheetData>
  <sheetProtection/>
  <mergeCells count="40">
    <mergeCell ref="A2:R2"/>
    <mergeCell ref="E3:Q3"/>
    <mergeCell ref="C5:D5"/>
    <mergeCell ref="C9:D9"/>
    <mergeCell ref="C10:D10"/>
    <mergeCell ref="C11:D11"/>
    <mergeCell ref="C12:D12"/>
    <mergeCell ref="C15:D15"/>
    <mergeCell ref="C16:D16"/>
    <mergeCell ref="C28:D28"/>
    <mergeCell ref="B31:D31"/>
    <mergeCell ref="C34:D34"/>
    <mergeCell ref="C35:D35"/>
    <mergeCell ref="C36:D36"/>
    <mergeCell ref="C39:D39"/>
    <mergeCell ref="A3:A4"/>
    <mergeCell ref="A5:A31"/>
    <mergeCell ref="A32:A39"/>
    <mergeCell ref="B5:B8"/>
    <mergeCell ref="B9:B12"/>
    <mergeCell ref="B13:B27"/>
    <mergeCell ref="B28:B30"/>
    <mergeCell ref="B32:B36"/>
    <mergeCell ref="B37:B39"/>
    <mergeCell ref="C6:C8"/>
    <mergeCell ref="C13:C14"/>
    <mergeCell ref="C17:C22"/>
    <mergeCell ref="C23:C27"/>
    <mergeCell ref="C29:C30"/>
    <mergeCell ref="C32:C33"/>
    <mergeCell ref="C37:C38"/>
    <mergeCell ref="R3:R4"/>
    <mergeCell ref="R5:R8"/>
    <mergeCell ref="R9:R11"/>
    <mergeCell ref="R13:R22"/>
    <mergeCell ref="R23:R27"/>
    <mergeCell ref="R29:R30"/>
    <mergeCell ref="R32:R35"/>
    <mergeCell ref="R37:R38"/>
    <mergeCell ref="B3:D4"/>
  </mergeCells>
  <printOptions horizontalCentered="1"/>
  <pageMargins left="0.7513888888888889" right="0.7513888888888889" top="0.8027777777777778" bottom="0.8027777777777778" header="0.5" footer="0.5"/>
  <pageSetup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7"/>
  <sheetViews>
    <sheetView zoomScaleSheetLayoutView="100" workbookViewId="0" topLeftCell="A1">
      <selection activeCell="G13" sqref="G13"/>
    </sheetView>
  </sheetViews>
  <sheetFormatPr defaultColWidth="9.00390625" defaultRowHeight="14.25"/>
  <cols>
    <col min="1" max="1" width="2.875" style="34" customWidth="1"/>
    <col min="2" max="2" width="5.25390625" style="34" customWidth="1"/>
    <col min="3" max="3" width="10.875" style="34" customWidth="1"/>
    <col min="4" max="5" width="4.625" style="34" customWidth="1"/>
    <col min="6" max="6" width="5.75390625" style="34" customWidth="1"/>
    <col min="7" max="7" width="6.625" style="34" customWidth="1"/>
    <col min="8" max="8" width="5.75390625" style="34" customWidth="1"/>
    <col min="9" max="9" width="6.625" style="34" customWidth="1"/>
    <col min="10" max="10" width="5.75390625" style="34" customWidth="1"/>
    <col min="11" max="11" width="6.625" style="34" customWidth="1"/>
    <col min="12" max="12" width="5.75390625" style="34" customWidth="1"/>
    <col min="13" max="13" width="6.625" style="34" customWidth="1"/>
    <col min="14" max="14" width="5.75390625" style="34" customWidth="1"/>
    <col min="15" max="15" width="6.625" style="34" customWidth="1"/>
    <col min="16" max="16" width="5.75390625" style="34" customWidth="1"/>
    <col min="17" max="17" width="6.625" style="34" customWidth="1"/>
    <col min="18" max="18" width="4.875" style="34" customWidth="1"/>
    <col min="19" max="19" width="6.625" style="34" customWidth="1"/>
    <col min="20" max="20" width="5.75390625" style="34" customWidth="1"/>
    <col min="21" max="21" width="6.625" style="34" customWidth="1"/>
    <col min="22" max="22" width="5.625" style="34" customWidth="1"/>
    <col min="23" max="31" width="6.25390625" style="34" customWidth="1"/>
    <col min="32" max="32" width="8.625" style="34" customWidth="1"/>
    <col min="33" max="33" width="9.00390625" style="34" customWidth="1"/>
    <col min="34" max="34" width="10.50390625" style="34" bestFit="1" customWidth="1"/>
    <col min="35" max="16384" width="9.00390625" style="34" customWidth="1"/>
  </cols>
  <sheetData>
    <row r="1" spans="1:32" ht="16.5" customHeight="1">
      <c r="A1" s="37" t="s">
        <v>82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2" ht="21.75" customHeight="1">
      <c r="A2" s="38" t="s">
        <v>83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</row>
    <row r="3" spans="1:32" ht="12.75" customHeight="1">
      <c r="A3" s="39" t="s">
        <v>84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2" ht="15.75" customHeight="1">
      <c r="A4" s="4" t="s">
        <v>85</v>
      </c>
      <c r="B4" s="4"/>
      <c r="C4" s="4"/>
      <c r="D4" s="40" t="s">
        <v>86</v>
      </c>
      <c r="E4" s="41"/>
      <c r="F4" s="40" t="s">
        <v>87</v>
      </c>
      <c r="G4" s="41"/>
      <c r="H4" s="40" t="s">
        <v>88</v>
      </c>
      <c r="I4" s="41"/>
      <c r="J4" s="40" t="s">
        <v>89</v>
      </c>
      <c r="K4" s="41"/>
      <c r="L4" s="40" t="s">
        <v>90</v>
      </c>
      <c r="M4" s="41"/>
      <c r="N4" s="40" t="s">
        <v>91</v>
      </c>
      <c r="O4" s="41"/>
      <c r="P4" s="40" t="s">
        <v>92</v>
      </c>
      <c r="Q4" s="41"/>
      <c r="R4" s="40" t="s">
        <v>93</v>
      </c>
      <c r="S4" s="41"/>
      <c r="T4" s="40" t="s">
        <v>94</v>
      </c>
      <c r="U4" s="41"/>
      <c r="V4" s="40" t="s">
        <v>95</v>
      </c>
      <c r="W4" s="41"/>
      <c r="X4" s="56" t="s">
        <v>96</v>
      </c>
      <c r="Y4" s="56"/>
      <c r="Z4" s="56" t="s">
        <v>97</v>
      </c>
      <c r="AA4" s="56"/>
      <c r="AB4" s="56" t="s">
        <v>69</v>
      </c>
      <c r="AC4" s="56"/>
      <c r="AD4" s="56" t="s">
        <v>98</v>
      </c>
      <c r="AE4" s="56"/>
      <c r="AF4" s="8" t="s">
        <v>99</v>
      </c>
    </row>
    <row r="5" spans="1:32" ht="18" customHeight="1">
      <c r="A5" s="4"/>
      <c r="B5" s="4"/>
      <c r="C5" s="4"/>
      <c r="D5" s="42" t="s">
        <v>100</v>
      </c>
      <c r="E5" s="43" t="s">
        <v>101</v>
      </c>
      <c r="F5" s="43" t="s">
        <v>102</v>
      </c>
      <c r="G5" s="43" t="s">
        <v>103</v>
      </c>
      <c r="H5" s="43" t="s">
        <v>102</v>
      </c>
      <c r="I5" s="43" t="s">
        <v>103</v>
      </c>
      <c r="J5" s="43" t="s">
        <v>102</v>
      </c>
      <c r="K5" s="43" t="s">
        <v>103</v>
      </c>
      <c r="L5" s="43" t="s">
        <v>102</v>
      </c>
      <c r="M5" s="43" t="s">
        <v>103</v>
      </c>
      <c r="N5" s="43" t="s">
        <v>102</v>
      </c>
      <c r="O5" s="43" t="s">
        <v>103</v>
      </c>
      <c r="P5" s="43" t="s">
        <v>102</v>
      </c>
      <c r="Q5" s="43" t="s">
        <v>103</v>
      </c>
      <c r="R5" s="43" t="s">
        <v>102</v>
      </c>
      <c r="S5" s="43" t="s">
        <v>103</v>
      </c>
      <c r="T5" s="43" t="s">
        <v>102</v>
      </c>
      <c r="U5" s="43" t="s">
        <v>103</v>
      </c>
      <c r="V5" s="43" t="s">
        <v>102</v>
      </c>
      <c r="W5" s="43" t="s">
        <v>103</v>
      </c>
      <c r="X5" s="43" t="s">
        <v>102</v>
      </c>
      <c r="Y5" s="43" t="s">
        <v>103</v>
      </c>
      <c r="Z5" s="43" t="s">
        <v>102</v>
      </c>
      <c r="AA5" s="43" t="s">
        <v>103</v>
      </c>
      <c r="AB5" s="43" t="s">
        <v>102</v>
      </c>
      <c r="AC5" s="43" t="s">
        <v>103</v>
      </c>
      <c r="AD5" s="43" t="s">
        <v>102</v>
      </c>
      <c r="AE5" s="43" t="s">
        <v>103</v>
      </c>
      <c r="AF5" s="8"/>
    </row>
    <row r="6" spans="1:32" ht="18.75" customHeight="1">
      <c r="A6" s="44" t="s">
        <v>104</v>
      </c>
      <c r="B6" s="45" t="s">
        <v>105</v>
      </c>
      <c r="C6" s="46" t="s">
        <v>106</v>
      </c>
      <c r="D6" s="42">
        <v>3</v>
      </c>
      <c r="E6" s="42" t="s">
        <v>107</v>
      </c>
      <c r="F6" s="47">
        <v>1064.4</v>
      </c>
      <c r="G6" s="48">
        <v>3193.2</v>
      </c>
      <c r="H6" s="47">
        <v>1087.2</v>
      </c>
      <c r="I6" s="48">
        <v>3261.6000000000004</v>
      </c>
      <c r="J6" s="47">
        <v>1039.2</v>
      </c>
      <c r="K6" s="48">
        <v>3117.6000000000004</v>
      </c>
      <c r="L6" s="47">
        <v>1134</v>
      </c>
      <c r="M6" s="48">
        <v>3402</v>
      </c>
      <c r="N6" s="47">
        <v>1136.3999999999999</v>
      </c>
      <c r="O6" s="48">
        <v>3409.2</v>
      </c>
      <c r="P6" s="47">
        <v>1128</v>
      </c>
      <c r="Q6" s="48">
        <v>3384</v>
      </c>
      <c r="R6" s="42">
        <v>1200</v>
      </c>
      <c r="S6" s="48">
        <v>3600</v>
      </c>
      <c r="T6" s="57">
        <v>1240.8</v>
      </c>
      <c r="U6" s="48">
        <v>3722.3999999999996</v>
      </c>
      <c r="V6" s="57">
        <v>1180.8</v>
      </c>
      <c r="W6" s="48">
        <v>3542.3999999999996</v>
      </c>
      <c r="X6" s="57">
        <v>1267.2</v>
      </c>
      <c r="Y6" s="59">
        <v>3801.6000000000004</v>
      </c>
      <c r="Z6" s="57">
        <v>1315.2</v>
      </c>
      <c r="AA6" s="59">
        <v>3945.6000000000004</v>
      </c>
      <c r="AB6" s="60">
        <v>1407</v>
      </c>
      <c r="AC6" s="61">
        <v>4221</v>
      </c>
      <c r="AD6" s="60">
        <v>1408</v>
      </c>
      <c r="AE6" s="61">
        <v>4224</v>
      </c>
      <c r="AF6" s="62" t="s">
        <v>108</v>
      </c>
    </row>
    <row r="7" spans="1:32" ht="18.75" customHeight="1">
      <c r="A7" s="49"/>
      <c r="B7" s="50"/>
      <c r="C7" s="46" t="s">
        <v>109</v>
      </c>
      <c r="D7" s="42">
        <v>20</v>
      </c>
      <c r="E7" s="42" t="s">
        <v>110</v>
      </c>
      <c r="F7" s="47">
        <v>102.005</v>
      </c>
      <c r="G7" s="48">
        <v>2040.1</v>
      </c>
      <c r="H7" s="47">
        <v>104.19</v>
      </c>
      <c r="I7" s="48">
        <v>2083.8</v>
      </c>
      <c r="J7" s="47">
        <v>99.59</v>
      </c>
      <c r="K7" s="48">
        <v>1991.8000000000002</v>
      </c>
      <c r="L7" s="47">
        <v>108.675</v>
      </c>
      <c r="M7" s="48">
        <v>2173.5</v>
      </c>
      <c r="N7" s="47">
        <v>108.905</v>
      </c>
      <c r="O7" s="48">
        <v>2178.1</v>
      </c>
      <c r="P7" s="47">
        <v>108.1</v>
      </c>
      <c r="Q7" s="48">
        <v>2162</v>
      </c>
      <c r="R7" s="42">
        <v>115</v>
      </c>
      <c r="S7" s="48">
        <v>2300</v>
      </c>
      <c r="T7" s="57">
        <v>118.91</v>
      </c>
      <c r="U7" s="48">
        <v>2378.2</v>
      </c>
      <c r="V7" s="57">
        <v>113.16</v>
      </c>
      <c r="W7" s="48">
        <v>2263.2</v>
      </c>
      <c r="X7" s="57">
        <v>121.44000000000001</v>
      </c>
      <c r="Y7" s="59">
        <v>2428.8</v>
      </c>
      <c r="Z7" s="57">
        <v>126.04</v>
      </c>
      <c r="AA7" s="59">
        <v>2520.8</v>
      </c>
      <c r="AB7" s="60">
        <v>134.8375</v>
      </c>
      <c r="AC7" s="61">
        <v>2696.75</v>
      </c>
      <c r="AD7" s="60">
        <v>135</v>
      </c>
      <c r="AE7" s="61">
        <v>2700</v>
      </c>
      <c r="AF7" s="63"/>
    </row>
    <row r="8" spans="1:32" ht="24">
      <c r="A8" s="49"/>
      <c r="B8" s="50"/>
      <c r="C8" s="46" t="s">
        <v>111</v>
      </c>
      <c r="D8" s="42">
        <v>250</v>
      </c>
      <c r="E8" s="42" t="s">
        <v>110</v>
      </c>
      <c r="F8" s="47">
        <v>23.949</v>
      </c>
      <c r="G8" s="48">
        <v>5987.25</v>
      </c>
      <c r="H8" s="47">
        <v>24.462</v>
      </c>
      <c r="I8" s="48">
        <v>6115.5</v>
      </c>
      <c r="J8" s="47">
        <v>23.382</v>
      </c>
      <c r="K8" s="48">
        <v>5845.5</v>
      </c>
      <c r="L8" s="47">
        <v>25.514999999999997</v>
      </c>
      <c r="M8" s="48">
        <v>6378.749999999999</v>
      </c>
      <c r="N8" s="47">
        <v>25.569</v>
      </c>
      <c r="O8" s="48">
        <v>6392.25</v>
      </c>
      <c r="P8" s="47">
        <v>25.38</v>
      </c>
      <c r="Q8" s="48">
        <v>6345</v>
      </c>
      <c r="R8" s="42">
        <v>27</v>
      </c>
      <c r="S8" s="48">
        <v>6750</v>
      </c>
      <c r="T8" s="57">
        <v>27.918</v>
      </c>
      <c r="U8" s="48">
        <v>6979.5</v>
      </c>
      <c r="V8" s="57">
        <v>26.567999999999998</v>
      </c>
      <c r="W8" s="48">
        <v>6641.999999999999</v>
      </c>
      <c r="X8" s="57">
        <v>28.512</v>
      </c>
      <c r="Y8" s="59">
        <v>7128</v>
      </c>
      <c r="Z8" s="57">
        <v>29.592000000000002</v>
      </c>
      <c r="AA8" s="59">
        <v>7398.000000000001</v>
      </c>
      <c r="AB8" s="60">
        <v>31.6575</v>
      </c>
      <c r="AC8" s="61">
        <v>7914.375</v>
      </c>
      <c r="AD8" s="60">
        <v>32</v>
      </c>
      <c r="AE8" s="61">
        <v>8000</v>
      </c>
      <c r="AF8" s="63"/>
    </row>
    <row r="9" spans="1:32" ht="36">
      <c r="A9" s="49"/>
      <c r="B9" s="50"/>
      <c r="C9" s="46" t="s">
        <v>112</v>
      </c>
      <c r="D9" s="42">
        <v>40</v>
      </c>
      <c r="E9" s="42" t="s">
        <v>110</v>
      </c>
      <c r="F9" s="47">
        <v>168.53</v>
      </c>
      <c r="G9" s="48">
        <v>6741.2</v>
      </c>
      <c r="H9" s="47">
        <v>172.14</v>
      </c>
      <c r="I9" s="48">
        <v>6885.6</v>
      </c>
      <c r="J9" s="47">
        <v>164.54</v>
      </c>
      <c r="K9" s="48">
        <v>6581.6</v>
      </c>
      <c r="L9" s="47">
        <v>179.55</v>
      </c>
      <c r="M9" s="48">
        <v>7181.999999999999</v>
      </c>
      <c r="N9" s="47">
        <v>179.92999999999998</v>
      </c>
      <c r="O9" s="48">
        <v>7197.199999999999</v>
      </c>
      <c r="P9" s="47">
        <v>178.6</v>
      </c>
      <c r="Q9" s="48">
        <v>7144</v>
      </c>
      <c r="R9" s="42">
        <v>190</v>
      </c>
      <c r="S9" s="48">
        <v>7600</v>
      </c>
      <c r="T9" s="57">
        <v>196.46</v>
      </c>
      <c r="U9" s="48">
        <v>7858.4</v>
      </c>
      <c r="V9" s="57">
        <v>186.96</v>
      </c>
      <c r="W9" s="48">
        <v>7478.4</v>
      </c>
      <c r="X9" s="57">
        <v>200.64</v>
      </c>
      <c r="Y9" s="59">
        <v>8025.6</v>
      </c>
      <c r="Z9" s="57">
        <v>208.24</v>
      </c>
      <c r="AA9" s="59">
        <v>8329.6</v>
      </c>
      <c r="AB9" s="60">
        <v>222.77499999999998</v>
      </c>
      <c r="AC9" s="61">
        <v>8911</v>
      </c>
      <c r="AD9" s="60">
        <v>222.99777499999996</v>
      </c>
      <c r="AE9" s="61">
        <v>8919.910999999998</v>
      </c>
      <c r="AF9" s="63"/>
    </row>
    <row r="10" spans="1:32" ht="36">
      <c r="A10" s="49"/>
      <c r="B10" s="50"/>
      <c r="C10" s="46" t="s">
        <v>113</v>
      </c>
      <c r="D10" s="42">
        <v>40</v>
      </c>
      <c r="E10" s="42" t="s">
        <v>110</v>
      </c>
      <c r="F10" s="47">
        <v>186.27</v>
      </c>
      <c r="G10" s="48">
        <v>7450.8</v>
      </c>
      <c r="H10" s="47">
        <v>190.26000000000002</v>
      </c>
      <c r="I10" s="48">
        <v>7610.4</v>
      </c>
      <c r="J10" s="47">
        <v>181.86</v>
      </c>
      <c r="K10" s="48">
        <v>7274.4</v>
      </c>
      <c r="L10" s="47">
        <v>198.45</v>
      </c>
      <c r="M10" s="48">
        <v>7938</v>
      </c>
      <c r="N10" s="47">
        <v>198.86999999999998</v>
      </c>
      <c r="O10" s="48">
        <v>7954.799999999999</v>
      </c>
      <c r="P10" s="47">
        <v>197.39999999999998</v>
      </c>
      <c r="Q10" s="48">
        <v>7895.999999999999</v>
      </c>
      <c r="R10" s="42">
        <v>210</v>
      </c>
      <c r="S10" s="48">
        <v>8400</v>
      </c>
      <c r="T10" s="57">
        <v>217.14</v>
      </c>
      <c r="U10" s="48">
        <v>8685.6</v>
      </c>
      <c r="V10" s="57">
        <v>206.64</v>
      </c>
      <c r="W10" s="48">
        <v>8265.599999999999</v>
      </c>
      <c r="X10" s="57">
        <v>221.76000000000002</v>
      </c>
      <c r="Y10" s="59">
        <v>8870.400000000001</v>
      </c>
      <c r="Z10" s="57">
        <v>230.16000000000003</v>
      </c>
      <c r="AA10" s="59">
        <v>9206.400000000001</v>
      </c>
      <c r="AB10" s="60">
        <v>246.225</v>
      </c>
      <c r="AC10" s="61">
        <v>9849</v>
      </c>
      <c r="AD10" s="60">
        <v>245</v>
      </c>
      <c r="AE10" s="61">
        <v>9800</v>
      </c>
      <c r="AF10" s="63"/>
    </row>
    <row r="11" spans="1:32" ht="18.75" customHeight="1">
      <c r="A11" s="49"/>
      <c r="B11" s="45" t="s">
        <v>114</v>
      </c>
      <c r="C11" s="46" t="s">
        <v>115</v>
      </c>
      <c r="D11" s="42">
        <v>1</v>
      </c>
      <c r="E11" s="42" t="s">
        <v>107</v>
      </c>
      <c r="F11" s="47">
        <v>1312.76</v>
      </c>
      <c r="G11" s="48">
        <v>1312.76</v>
      </c>
      <c r="H11" s="47">
        <v>1340.88</v>
      </c>
      <c r="I11" s="48">
        <v>1340.88</v>
      </c>
      <c r="J11" s="47">
        <v>1281.68</v>
      </c>
      <c r="K11" s="48">
        <v>1281.68</v>
      </c>
      <c r="L11" s="47">
        <v>1398.6</v>
      </c>
      <c r="M11" s="48">
        <v>1398.6</v>
      </c>
      <c r="N11" s="47">
        <v>1401.56</v>
      </c>
      <c r="O11" s="48">
        <v>1401.56</v>
      </c>
      <c r="P11" s="47">
        <v>1391.1999999999998</v>
      </c>
      <c r="Q11" s="48">
        <v>1391.1999999999998</v>
      </c>
      <c r="R11" s="42">
        <v>1480</v>
      </c>
      <c r="S11" s="48">
        <v>1480</v>
      </c>
      <c r="T11" s="57">
        <v>1530.32</v>
      </c>
      <c r="U11" s="48">
        <v>1530.32</v>
      </c>
      <c r="V11" s="57">
        <v>1456.32</v>
      </c>
      <c r="W11" s="48">
        <v>1456.32</v>
      </c>
      <c r="X11" s="57">
        <v>1562.88</v>
      </c>
      <c r="Y11" s="59">
        <v>1562.88</v>
      </c>
      <c r="Z11" s="57">
        <v>1622.0800000000002</v>
      </c>
      <c r="AA11" s="59">
        <v>1622.0800000000002</v>
      </c>
      <c r="AB11" s="60">
        <v>1735.3</v>
      </c>
      <c r="AC11" s="61">
        <v>1735.3</v>
      </c>
      <c r="AD11" s="60">
        <v>1735</v>
      </c>
      <c r="AE11" s="61">
        <v>1735</v>
      </c>
      <c r="AF11" s="64" t="s">
        <v>116</v>
      </c>
    </row>
    <row r="12" spans="1:32" ht="18.75" customHeight="1">
      <c r="A12" s="49"/>
      <c r="B12" s="50"/>
      <c r="C12" s="46" t="s">
        <v>117</v>
      </c>
      <c r="D12" s="42">
        <v>2</v>
      </c>
      <c r="E12" s="42" t="s">
        <v>107</v>
      </c>
      <c r="F12" s="47">
        <v>1144.23</v>
      </c>
      <c r="G12" s="48">
        <v>2288.46</v>
      </c>
      <c r="H12" s="47">
        <v>1168.74</v>
      </c>
      <c r="I12" s="48">
        <v>2337.48</v>
      </c>
      <c r="J12" s="47">
        <v>1117.14</v>
      </c>
      <c r="K12" s="48">
        <v>2234.28</v>
      </c>
      <c r="L12" s="47">
        <v>1219.05</v>
      </c>
      <c r="M12" s="48">
        <v>2438.1</v>
      </c>
      <c r="N12" s="47">
        <v>1221.6299999999999</v>
      </c>
      <c r="O12" s="48">
        <v>2443.2599999999998</v>
      </c>
      <c r="P12" s="47">
        <v>1212.6</v>
      </c>
      <c r="Q12" s="48">
        <v>2425.2</v>
      </c>
      <c r="R12" s="42">
        <v>1290</v>
      </c>
      <c r="S12" s="48">
        <v>2580</v>
      </c>
      <c r="T12" s="57">
        <v>1333.86</v>
      </c>
      <c r="U12" s="48">
        <v>2667.72</v>
      </c>
      <c r="V12" s="57">
        <v>1269.36</v>
      </c>
      <c r="W12" s="48">
        <v>2538.72</v>
      </c>
      <c r="X12" s="57">
        <v>1362.24</v>
      </c>
      <c r="Y12" s="59">
        <v>2724.48</v>
      </c>
      <c r="Z12" s="57">
        <v>1413.84</v>
      </c>
      <c r="AA12" s="59">
        <v>2827.68</v>
      </c>
      <c r="AB12" s="60">
        <v>1512.525</v>
      </c>
      <c r="AC12" s="61">
        <v>3025.05</v>
      </c>
      <c r="AD12" s="60">
        <v>1515</v>
      </c>
      <c r="AE12" s="61">
        <v>3030</v>
      </c>
      <c r="AF12" s="65"/>
    </row>
    <row r="13" spans="1:32" ht="18.75" customHeight="1">
      <c r="A13" s="49"/>
      <c r="B13" s="50"/>
      <c r="C13" s="46" t="s">
        <v>118</v>
      </c>
      <c r="D13" s="42">
        <v>14</v>
      </c>
      <c r="E13" s="42" t="s">
        <v>110</v>
      </c>
      <c r="F13" s="47">
        <v>106.44</v>
      </c>
      <c r="G13" s="48">
        <v>1490.16</v>
      </c>
      <c r="H13" s="47">
        <v>108.72</v>
      </c>
      <c r="I13" s="48">
        <v>1522.08</v>
      </c>
      <c r="J13" s="47">
        <v>103.92</v>
      </c>
      <c r="K13" s="48">
        <v>1454.88</v>
      </c>
      <c r="L13" s="47">
        <v>113.4</v>
      </c>
      <c r="M13" s="48">
        <v>1587.6</v>
      </c>
      <c r="N13" s="47">
        <v>113.64</v>
      </c>
      <c r="O13" s="48">
        <v>1590.96</v>
      </c>
      <c r="P13" s="47">
        <v>112.8</v>
      </c>
      <c r="Q13" s="48">
        <v>1579.2</v>
      </c>
      <c r="R13" s="42">
        <v>120</v>
      </c>
      <c r="S13" s="48">
        <v>1680</v>
      </c>
      <c r="T13" s="57">
        <v>124.08</v>
      </c>
      <c r="U13" s="48">
        <v>1737.12</v>
      </c>
      <c r="V13" s="57">
        <v>118.08</v>
      </c>
      <c r="W13" s="48">
        <v>1653.12</v>
      </c>
      <c r="X13" s="57">
        <v>126.72</v>
      </c>
      <c r="Y13" s="59">
        <v>1774.08</v>
      </c>
      <c r="Z13" s="57">
        <v>131.52</v>
      </c>
      <c r="AA13" s="59">
        <v>1841.2800000000002</v>
      </c>
      <c r="AB13" s="60">
        <v>140.7</v>
      </c>
      <c r="AC13" s="61">
        <v>1969.7999999999997</v>
      </c>
      <c r="AD13" s="60">
        <v>140</v>
      </c>
      <c r="AE13" s="61">
        <v>1960</v>
      </c>
      <c r="AF13" s="65"/>
    </row>
    <row r="14" spans="1:32" ht="18.75" customHeight="1">
      <c r="A14" s="49"/>
      <c r="B14" s="50"/>
      <c r="C14" s="46" t="s">
        <v>119</v>
      </c>
      <c r="D14" s="42">
        <v>51</v>
      </c>
      <c r="E14" s="42" t="s">
        <v>110</v>
      </c>
      <c r="F14" s="47">
        <v>106.44</v>
      </c>
      <c r="G14" s="48">
        <v>5428.44</v>
      </c>
      <c r="H14" s="47">
        <v>108.72</v>
      </c>
      <c r="I14" s="48">
        <v>5544.72</v>
      </c>
      <c r="J14" s="47">
        <v>103.92</v>
      </c>
      <c r="K14" s="48">
        <v>5299.92</v>
      </c>
      <c r="L14" s="47">
        <v>113.4</v>
      </c>
      <c r="M14" s="48">
        <v>5783.4</v>
      </c>
      <c r="N14" s="47">
        <v>113.64</v>
      </c>
      <c r="O14" s="48">
        <v>5795.64</v>
      </c>
      <c r="P14" s="47">
        <v>112.8</v>
      </c>
      <c r="Q14" s="48">
        <v>5752.8</v>
      </c>
      <c r="R14" s="42">
        <v>120</v>
      </c>
      <c r="S14" s="48">
        <v>6120</v>
      </c>
      <c r="T14" s="57">
        <v>124.08</v>
      </c>
      <c r="U14" s="48">
        <v>6328.08</v>
      </c>
      <c r="V14" s="57">
        <v>118.08</v>
      </c>
      <c r="W14" s="48">
        <v>6022.08</v>
      </c>
      <c r="X14" s="57">
        <v>126.72</v>
      </c>
      <c r="Y14" s="59">
        <v>6462.72</v>
      </c>
      <c r="Z14" s="57">
        <v>131.52</v>
      </c>
      <c r="AA14" s="59">
        <v>6707.52</v>
      </c>
      <c r="AB14" s="60">
        <v>140.7</v>
      </c>
      <c r="AC14" s="61">
        <v>7175.7</v>
      </c>
      <c r="AD14" s="60">
        <v>140</v>
      </c>
      <c r="AE14" s="61">
        <v>7140</v>
      </c>
      <c r="AF14" s="65"/>
    </row>
    <row r="15" spans="1:32" ht="25.5" customHeight="1">
      <c r="A15" s="49"/>
      <c r="B15" s="50"/>
      <c r="C15" s="46" t="s">
        <v>120</v>
      </c>
      <c r="D15" s="42">
        <v>24</v>
      </c>
      <c r="E15" s="42" t="s">
        <v>110</v>
      </c>
      <c r="F15" s="47">
        <v>124.18</v>
      </c>
      <c r="G15" s="48">
        <v>2980.32</v>
      </c>
      <c r="H15" s="47">
        <v>126.84</v>
      </c>
      <c r="I15" s="48">
        <v>3044.16</v>
      </c>
      <c r="J15" s="47">
        <v>121.24</v>
      </c>
      <c r="K15" s="48">
        <v>2909.76</v>
      </c>
      <c r="L15" s="47">
        <v>132.29999999999998</v>
      </c>
      <c r="M15" s="48">
        <v>3175.2</v>
      </c>
      <c r="N15" s="47">
        <v>132.57999999999998</v>
      </c>
      <c r="O15" s="48">
        <v>3181.9199999999996</v>
      </c>
      <c r="P15" s="47">
        <v>131.6</v>
      </c>
      <c r="Q15" s="48">
        <v>3158.3999999999996</v>
      </c>
      <c r="R15" s="42">
        <v>140</v>
      </c>
      <c r="S15" s="48">
        <v>3360</v>
      </c>
      <c r="T15" s="57">
        <v>144.76</v>
      </c>
      <c r="U15" s="48">
        <v>3474.24</v>
      </c>
      <c r="V15" s="57">
        <v>137.76</v>
      </c>
      <c r="W15" s="48">
        <v>3306.24</v>
      </c>
      <c r="X15" s="57">
        <v>147.84</v>
      </c>
      <c r="Y15" s="59">
        <v>3548.16</v>
      </c>
      <c r="Z15" s="57">
        <v>153.44</v>
      </c>
      <c r="AA15" s="59">
        <v>3682.56</v>
      </c>
      <c r="AB15" s="60">
        <v>164.14999999999998</v>
      </c>
      <c r="AC15" s="61">
        <v>3939.5999999999995</v>
      </c>
      <c r="AD15" s="60">
        <v>165</v>
      </c>
      <c r="AE15" s="61">
        <v>3960</v>
      </c>
      <c r="AF15" s="65"/>
    </row>
    <row r="16" spans="1:32" ht="18.75" customHeight="1">
      <c r="A16" s="49"/>
      <c r="B16" s="50"/>
      <c r="C16" s="46" t="s">
        <v>121</v>
      </c>
      <c r="D16" s="42">
        <v>4.5</v>
      </c>
      <c r="E16" s="42" t="s">
        <v>122</v>
      </c>
      <c r="F16" s="47">
        <v>1791.74</v>
      </c>
      <c r="G16" s="48">
        <v>8062.83</v>
      </c>
      <c r="H16" s="47">
        <v>1830.12</v>
      </c>
      <c r="I16" s="48">
        <v>8235.54</v>
      </c>
      <c r="J16" s="47">
        <v>1749.32</v>
      </c>
      <c r="K16" s="48">
        <v>7871.94</v>
      </c>
      <c r="L16" s="47">
        <v>1908.9</v>
      </c>
      <c r="M16" s="48">
        <v>8590.05</v>
      </c>
      <c r="N16" s="47">
        <v>1912.9399999999998</v>
      </c>
      <c r="O16" s="48">
        <v>8608.23</v>
      </c>
      <c r="P16" s="47">
        <v>1898.8</v>
      </c>
      <c r="Q16" s="48">
        <v>8544.6</v>
      </c>
      <c r="R16" s="42">
        <v>2020</v>
      </c>
      <c r="S16" s="48">
        <v>9090</v>
      </c>
      <c r="T16" s="57">
        <v>2088.68</v>
      </c>
      <c r="U16" s="48">
        <v>9399.06</v>
      </c>
      <c r="V16" s="57">
        <v>1987.68</v>
      </c>
      <c r="W16" s="48">
        <v>8944.56</v>
      </c>
      <c r="X16" s="57">
        <v>2133.12</v>
      </c>
      <c r="Y16" s="59">
        <v>9599.039999999999</v>
      </c>
      <c r="Z16" s="57">
        <v>2213.92</v>
      </c>
      <c r="AA16" s="59">
        <v>9962.64</v>
      </c>
      <c r="AB16" s="60">
        <v>2368.45</v>
      </c>
      <c r="AC16" s="61">
        <v>10658.025</v>
      </c>
      <c r="AD16" s="60">
        <v>2370</v>
      </c>
      <c r="AE16" s="61">
        <v>10665</v>
      </c>
      <c r="AF16" s="65"/>
    </row>
    <row r="17" spans="1:32" ht="22.5" customHeight="1">
      <c r="A17" s="49"/>
      <c r="B17" s="50"/>
      <c r="C17" s="46" t="s">
        <v>123</v>
      </c>
      <c r="D17" s="42">
        <v>1</v>
      </c>
      <c r="E17" s="42" t="s">
        <v>124</v>
      </c>
      <c r="F17" s="47">
        <v>2394.9</v>
      </c>
      <c r="G17" s="48">
        <v>2394.9</v>
      </c>
      <c r="H17" s="47">
        <v>2446.2000000000003</v>
      </c>
      <c r="I17" s="48">
        <v>2446.2000000000003</v>
      </c>
      <c r="J17" s="47">
        <v>2338.2</v>
      </c>
      <c r="K17" s="48">
        <v>2338.2</v>
      </c>
      <c r="L17" s="47">
        <v>2551.5</v>
      </c>
      <c r="M17" s="48">
        <v>2551.5</v>
      </c>
      <c r="N17" s="47">
        <v>2556.9</v>
      </c>
      <c r="O17" s="48">
        <v>2556.9</v>
      </c>
      <c r="P17" s="47">
        <v>2538</v>
      </c>
      <c r="Q17" s="48">
        <v>2538</v>
      </c>
      <c r="R17" s="42">
        <v>2700</v>
      </c>
      <c r="S17" s="48">
        <v>2700</v>
      </c>
      <c r="T17" s="57">
        <v>2791.8</v>
      </c>
      <c r="U17" s="48">
        <v>2791.8</v>
      </c>
      <c r="V17" s="57">
        <v>2656.8</v>
      </c>
      <c r="W17" s="48">
        <v>2656.8</v>
      </c>
      <c r="X17" s="57">
        <v>2851.2</v>
      </c>
      <c r="Y17" s="59">
        <v>2851.2</v>
      </c>
      <c r="Z17" s="57">
        <v>2959.2</v>
      </c>
      <c r="AA17" s="59">
        <v>2959.2</v>
      </c>
      <c r="AB17" s="60">
        <v>3165.75</v>
      </c>
      <c r="AC17" s="61">
        <v>3165.75</v>
      </c>
      <c r="AD17" s="60">
        <v>3165</v>
      </c>
      <c r="AE17" s="61">
        <v>3165</v>
      </c>
      <c r="AF17" s="65"/>
    </row>
    <row r="18" spans="1:32" ht="18.75" customHeight="1">
      <c r="A18" s="49"/>
      <c r="B18" s="50"/>
      <c r="C18" s="46" t="s">
        <v>125</v>
      </c>
      <c r="D18" s="42">
        <v>1</v>
      </c>
      <c r="E18" s="42" t="s">
        <v>124</v>
      </c>
      <c r="F18" s="47">
        <v>1774</v>
      </c>
      <c r="G18" s="48">
        <v>1774</v>
      </c>
      <c r="H18" s="47">
        <v>1812</v>
      </c>
      <c r="I18" s="48">
        <v>1812</v>
      </c>
      <c r="J18" s="47">
        <v>1732</v>
      </c>
      <c r="K18" s="48">
        <v>1732</v>
      </c>
      <c r="L18" s="47">
        <v>1890</v>
      </c>
      <c r="M18" s="48">
        <v>1890</v>
      </c>
      <c r="N18" s="47">
        <v>1894</v>
      </c>
      <c r="O18" s="48">
        <v>1894</v>
      </c>
      <c r="P18" s="47">
        <v>1880</v>
      </c>
      <c r="Q18" s="48">
        <v>1880</v>
      </c>
      <c r="R18" s="42">
        <v>2000</v>
      </c>
      <c r="S18" s="48">
        <v>2000</v>
      </c>
      <c r="T18" s="57">
        <v>2068</v>
      </c>
      <c r="U18" s="48">
        <v>2068</v>
      </c>
      <c r="V18" s="57">
        <v>1968</v>
      </c>
      <c r="W18" s="48">
        <v>1968</v>
      </c>
      <c r="X18" s="57">
        <v>2112</v>
      </c>
      <c r="Y18" s="59">
        <v>2112</v>
      </c>
      <c r="Z18" s="57">
        <v>2192</v>
      </c>
      <c r="AA18" s="59">
        <v>2192</v>
      </c>
      <c r="AB18" s="60">
        <v>2345</v>
      </c>
      <c r="AC18" s="61">
        <v>2345</v>
      </c>
      <c r="AD18" s="60">
        <v>2345</v>
      </c>
      <c r="AE18" s="61">
        <v>2345</v>
      </c>
      <c r="AF18" s="65"/>
    </row>
    <row r="19" spans="1:32" ht="18.75" customHeight="1">
      <c r="A19" s="49"/>
      <c r="B19" s="50"/>
      <c r="C19" s="46" t="s">
        <v>126</v>
      </c>
      <c r="D19" s="42">
        <v>2</v>
      </c>
      <c r="E19" s="42" t="s">
        <v>124</v>
      </c>
      <c r="F19" s="47">
        <v>1782.87</v>
      </c>
      <c r="G19" s="48">
        <v>3565.74</v>
      </c>
      <c r="H19" s="47">
        <v>1821.06</v>
      </c>
      <c r="I19" s="48">
        <v>3642.12</v>
      </c>
      <c r="J19" s="47">
        <v>1740.66</v>
      </c>
      <c r="K19" s="48">
        <v>3481.32</v>
      </c>
      <c r="L19" s="47">
        <v>1899.4499999999998</v>
      </c>
      <c r="M19" s="48">
        <v>3798.8999999999996</v>
      </c>
      <c r="N19" s="47">
        <v>1903.4699999999998</v>
      </c>
      <c r="O19" s="48">
        <v>3806.9399999999996</v>
      </c>
      <c r="P19" s="47">
        <v>1889.4</v>
      </c>
      <c r="Q19" s="48">
        <v>3778.8</v>
      </c>
      <c r="R19" s="42">
        <v>2010</v>
      </c>
      <c r="S19" s="48">
        <v>4020</v>
      </c>
      <c r="T19" s="57">
        <v>2078.34</v>
      </c>
      <c r="U19" s="48">
        <v>4156.68</v>
      </c>
      <c r="V19" s="57">
        <v>1977.84</v>
      </c>
      <c r="W19" s="48">
        <v>3955.68</v>
      </c>
      <c r="X19" s="57">
        <v>2122.56</v>
      </c>
      <c r="Y19" s="59">
        <v>4245.12</v>
      </c>
      <c r="Z19" s="57">
        <v>2202.96</v>
      </c>
      <c r="AA19" s="59">
        <v>4405.92</v>
      </c>
      <c r="AB19" s="60">
        <v>2356.725</v>
      </c>
      <c r="AC19" s="61">
        <v>4713.45</v>
      </c>
      <c r="AD19" s="60">
        <v>2355</v>
      </c>
      <c r="AE19" s="61">
        <v>4710</v>
      </c>
      <c r="AF19" s="65"/>
    </row>
    <row r="20" spans="1:32" ht="18.75" customHeight="1">
      <c r="A20" s="49"/>
      <c r="B20" s="50"/>
      <c r="C20" s="51" t="s">
        <v>127</v>
      </c>
      <c r="D20" s="42">
        <v>2</v>
      </c>
      <c r="E20" s="42" t="s">
        <v>124</v>
      </c>
      <c r="F20" s="47">
        <v>2394.9</v>
      </c>
      <c r="G20" s="48">
        <v>4789.8</v>
      </c>
      <c r="H20" s="47">
        <v>2446.2000000000003</v>
      </c>
      <c r="I20" s="48">
        <v>4892.400000000001</v>
      </c>
      <c r="J20" s="47">
        <v>2338.2</v>
      </c>
      <c r="K20" s="48">
        <v>4676.4</v>
      </c>
      <c r="L20" s="47">
        <v>2551.5</v>
      </c>
      <c r="M20" s="48">
        <v>5103</v>
      </c>
      <c r="N20" s="47">
        <v>2556.9</v>
      </c>
      <c r="O20" s="48">
        <v>5113.8</v>
      </c>
      <c r="P20" s="47">
        <v>2538</v>
      </c>
      <c r="Q20" s="48">
        <v>5076</v>
      </c>
      <c r="R20" s="42">
        <v>2700</v>
      </c>
      <c r="S20" s="48">
        <v>5400</v>
      </c>
      <c r="T20" s="57">
        <v>2791.8</v>
      </c>
      <c r="U20" s="48">
        <v>5583.6</v>
      </c>
      <c r="V20" s="57">
        <v>2656.8</v>
      </c>
      <c r="W20" s="48">
        <v>5313.6</v>
      </c>
      <c r="X20" s="57">
        <v>2851.2</v>
      </c>
      <c r="Y20" s="59">
        <v>5702.4</v>
      </c>
      <c r="Z20" s="57">
        <v>2959.2</v>
      </c>
      <c r="AA20" s="59">
        <v>5918.4</v>
      </c>
      <c r="AB20" s="60">
        <v>3165.75</v>
      </c>
      <c r="AC20" s="61">
        <v>6331.5</v>
      </c>
      <c r="AD20" s="60">
        <v>3165</v>
      </c>
      <c r="AE20" s="61">
        <v>6330</v>
      </c>
      <c r="AF20" s="66"/>
    </row>
    <row r="21" spans="1:32" ht="16.5" customHeight="1">
      <c r="A21" s="4" t="s">
        <v>128</v>
      </c>
      <c r="B21" s="4"/>
      <c r="C21" s="51" t="s">
        <v>129</v>
      </c>
      <c r="D21" s="42">
        <v>12</v>
      </c>
      <c r="E21" s="42" t="s">
        <v>124</v>
      </c>
      <c r="F21" s="47">
        <v>177.4</v>
      </c>
      <c r="G21" s="48">
        <v>2128.8</v>
      </c>
      <c r="H21" s="47">
        <v>181.2</v>
      </c>
      <c r="I21" s="48">
        <v>2174.4</v>
      </c>
      <c r="J21" s="47">
        <v>173.2</v>
      </c>
      <c r="K21" s="48">
        <v>2078.3999999999996</v>
      </c>
      <c r="L21" s="47">
        <v>189</v>
      </c>
      <c r="M21" s="48">
        <v>2268</v>
      </c>
      <c r="N21" s="47">
        <v>189.39999999999998</v>
      </c>
      <c r="O21" s="48">
        <v>2272.7999999999997</v>
      </c>
      <c r="P21" s="47">
        <v>188</v>
      </c>
      <c r="Q21" s="48">
        <v>2256</v>
      </c>
      <c r="R21" s="42">
        <v>200</v>
      </c>
      <c r="S21" s="48">
        <v>2400</v>
      </c>
      <c r="T21" s="57">
        <v>206.8</v>
      </c>
      <c r="U21" s="48">
        <v>2481.6000000000004</v>
      </c>
      <c r="V21" s="57">
        <v>196.8</v>
      </c>
      <c r="W21" s="48">
        <v>2361.6000000000004</v>
      </c>
      <c r="X21" s="57">
        <v>211.2</v>
      </c>
      <c r="Y21" s="59">
        <v>2534.4</v>
      </c>
      <c r="Z21" s="57">
        <v>219.2</v>
      </c>
      <c r="AA21" s="59">
        <v>2630.4</v>
      </c>
      <c r="AB21" s="60">
        <v>234.5</v>
      </c>
      <c r="AC21" s="61">
        <v>2814</v>
      </c>
      <c r="AD21" s="60">
        <v>235</v>
      </c>
      <c r="AE21" s="61">
        <v>2820</v>
      </c>
      <c r="AF21" s="64" t="s">
        <v>130</v>
      </c>
    </row>
    <row r="22" spans="1:32" ht="16.5" customHeight="1">
      <c r="A22" s="4"/>
      <c r="B22" s="4"/>
      <c r="C22" s="51" t="s">
        <v>131</v>
      </c>
      <c r="D22" s="42">
        <v>18</v>
      </c>
      <c r="E22" s="42" t="s">
        <v>124</v>
      </c>
      <c r="F22" s="47">
        <v>106.44</v>
      </c>
      <c r="G22" s="48">
        <v>1915.92</v>
      </c>
      <c r="H22" s="47">
        <v>108.72</v>
      </c>
      <c r="I22" s="48">
        <v>1956.96</v>
      </c>
      <c r="J22" s="47">
        <v>103.92</v>
      </c>
      <c r="K22" s="48">
        <v>1870.56</v>
      </c>
      <c r="L22" s="47">
        <v>113.4</v>
      </c>
      <c r="M22" s="48">
        <v>2041.1999999999998</v>
      </c>
      <c r="N22" s="47">
        <v>113.64</v>
      </c>
      <c r="O22" s="48">
        <v>2045.52</v>
      </c>
      <c r="P22" s="47">
        <v>112.8</v>
      </c>
      <c r="Q22" s="48">
        <v>2030.4</v>
      </c>
      <c r="R22" s="42">
        <v>120</v>
      </c>
      <c r="S22" s="48">
        <v>2160</v>
      </c>
      <c r="T22" s="57">
        <v>124.08</v>
      </c>
      <c r="U22" s="48">
        <v>2233.44</v>
      </c>
      <c r="V22" s="57">
        <v>118.08</v>
      </c>
      <c r="W22" s="48">
        <v>2125.44</v>
      </c>
      <c r="X22" s="57">
        <v>126.72</v>
      </c>
      <c r="Y22" s="59">
        <v>2280.96</v>
      </c>
      <c r="Z22" s="57">
        <v>131.52</v>
      </c>
      <c r="AA22" s="59">
        <v>2367.36</v>
      </c>
      <c r="AB22" s="60">
        <v>140.7</v>
      </c>
      <c r="AC22" s="61">
        <v>2532.6</v>
      </c>
      <c r="AD22" s="60">
        <v>140</v>
      </c>
      <c r="AE22" s="61">
        <v>2520</v>
      </c>
      <c r="AF22" s="65"/>
    </row>
    <row r="23" spans="1:32" ht="16.5" customHeight="1">
      <c r="A23" s="4"/>
      <c r="B23" s="4"/>
      <c r="C23" s="51" t="s">
        <v>132</v>
      </c>
      <c r="D23" s="42">
        <v>30</v>
      </c>
      <c r="E23" s="42" t="s">
        <v>124</v>
      </c>
      <c r="F23" s="47">
        <v>141.92000000000002</v>
      </c>
      <c r="G23" s="48">
        <v>4257.6</v>
      </c>
      <c r="H23" s="47">
        <v>144.96</v>
      </c>
      <c r="I23" s="48">
        <v>4348.8</v>
      </c>
      <c r="J23" s="47">
        <v>138.56</v>
      </c>
      <c r="K23" s="48">
        <v>4156.8</v>
      </c>
      <c r="L23" s="47">
        <v>151.2</v>
      </c>
      <c r="M23" s="48">
        <v>4536</v>
      </c>
      <c r="N23" s="47">
        <v>151.51999999999998</v>
      </c>
      <c r="O23" s="48">
        <v>4545.599999999999</v>
      </c>
      <c r="P23" s="47">
        <v>150.39999999999998</v>
      </c>
      <c r="Q23" s="48">
        <v>4511.999999999999</v>
      </c>
      <c r="R23" s="42">
        <v>160</v>
      </c>
      <c r="S23" s="48">
        <v>4800</v>
      </c>
      <c r="T23" s="57">
        <v>165.44</v>
      </c>
      <c r="U23" s="48">
        <v>4963.2</v>
      </c>
      <c r="V23" s="57">
        <v>157.44</v>
      </c>
      <c r="W23" s="48">
        <v>4723.2</v>
      </c>
      <c r="X23" s="57">
        <v>168.96</v>
      </c>
      <c r="Y23" s="59">
        <v>5068.8</v>
      </c>
      <c r="Z23" s="57">
        <v>175.36</v>
      </c>
      <c r="AA23" s="59">
        <v>5260.8</v>
      </c>
      <c r="AB23" s="60">
        <v>187.6</v>
      </c>
      <c r="AC23" s="61">
        <v>5628</v>
      </c>
      <c r="AD23" s="60">
        <v>187</v>
      </c>
      <c r="AE23" s="61">
        <v>5610</v>
      </c>
      <c r="AF23" s="65"/>
    </row>
    <row r="24" spans="1:32" ht="16.5" customHeight="1">
      <c r="A24" s="4"/>
      <c r="B24" s="4"/>
      <c r="C24" s="52" t="s">
        <v>133</v>
      </c>
      <c r="D24" s="42">
        <v>4</v>
      </c>
      <c r="E24" s="42" t="s">
        <v>124</v>
      </c>
      <c r="F24" s="47">
        <v>88.7</v>
      </c>
      <c r="G24" s="48">
        <v>354.8</v>
      </c>
      <c r="H24" s="47">
        <v>90.6</v>
      </c>
      <c r="I24" s="48">
        <v>362.4</v>
      </c>
      <c r="J24" s="47">
        <v>86.6</v>
      </c>
      <c r="K24" s="48">
        <v>346.4</v>
      </c>
      <c r="L24" s="47">
        <v>94.5</v>
      </c>
      <c r="M24" s="48">
        <v>378</v>
      </c>
      <c r="N24" s="47">
        <v>94.69999999999999</v>
      </c>
      <c r="O24" s="48">
        <v>378.79999999999995</v>
      </c>
      <c r="P24" s="47">
        <v>94</v>
      </c>
      <c r="Q24" s="48">
        <v>376</v>
      </c>
      <c r="R24" s="42">
        <v>100</v>
      </c>
      <c r="S24" s="48">
        <v>400</v>
      </c>
      <c r="T24" s="57">
        <v>103.4</v>
      </c>
      <c r="U24" s="48">
        <v>413.6</v>
      </c>
      <c r="V24" s="57">
        <v>98.4</v>
      </c>
      <c r="W24" s="48">
        <v>393.6</v>
      </c>
      <c r="X24" s="57">
        <v>105.6</v>
      </c>
      <c r="Y24" s="59">
        <v>422.4</v>
      </c>
      <c r="Z24" s="57">
        <v>109.6</v>
      </c>
      <c r="AA24" s="59">
        <v>438.4</v>
      </c>
      <c r="AB24" s="60">
        <v>117.25</v>
      </c>
      <c r="AC24" s="61">
        <v>469</v>
      </c>
      <c r="AD24" s="60">
        <v>118</v>
      </c>
      <c r="AE24" s="61">
        <v>472</v>
      </c>
      <c r="AF24" s="65"/>
    </row>
    <row r="25" spans="1:32" ht="16.5" customHeight="1">
      <c r="A25" s="4"/>
      <c r="B25" s="4"/>
      <c r="C25" s="52" t="s">
        <v>134</v>
      </c>
      <c r="D25" s="42">
        <v>79</v>
      </c>
      <c r="E25" s="42" t="s">
        <v>122</v>
      </c>
      <c r="F25" s="47">
        <v>35.480000000000004</v>
      </c>
      <c r="G25" s="48">
        <v>2802.9200000000005</v>
      </c>
      <c r="H25" s="47">
        <v>36.24</v>
      </c>
      <c r="I25" s="48">
        <v>2862.96</v>
      </c>
      <c r="J25" s="47">
        <v>34.64</v>
      </c>
      <c r="K25" s="48">
        <v>2736.56</v>
      </c>
      <c r="L25" s="47">
        <v>37.8</v>
      </c>
      <c r="M25" s="48">
        <v>2986.2</v>
      </c>
      <c r="N25" s="47">
        <v>37.879999999999995</v>
      </c>
      <c r="O25" s="48">
        <v>2992.5199999999995</v>
      </c>
      <c r="P25" s="47">
        <v>37.599999999999994</v>
      </c>
      <c r="Q25" s="48">
        <v>2970.3999999999996</v>
      </c>
      <c r="R25" s="42">
        <v>40</v>
      </c>
      <c r="S25" s="48">
        <v>3160</v>
      </c>
      <c r="T25" s="57">
        <v>41.36</v>
      </c>
      <c r="U25" s="48">
        <v>3267.44</v>
      </c>
      <c r="V25" s="57">
        <v>39.36</v>
      </c>
      <c r="W25" s="48">
        <v>3109.44</v>
      </c>
      <c r="X25" s="57">
        <v>42.24</v>
      </c>
      <c r="Y25" s="59">
        <v>3336.96</v>
      </c>
      <c r="Z25" s="57">
        <v>43.84</v>
      </c>
      <c r="AA25" s="59">
        <v>3463.36</v>
      </c>
      <c r="AB25" s="60">
        <v>46.9</v>
      </c>
      <c r="AC25" s="61">
        <v>3705.1</v>
      </c>
      <c r="AD25" s="60">
        <v>47</v>
      </c>
      <c r="AE25" s="61">
        <v>3713</v>
      </c>
      <c r="AF25" s="66"/>
    </row>
    <row r="26" spans="1:32" ht="16.5" customHeight="1">
      <c r="A26" s="5" t="s">
        <v>135</v>
      </c>
      <c r="B26" s="5"/>
      <c r="C26" s="5"/>
      <c r="D26" s="43" t="s">
        <v>136</v>
      </c>
      <c r="E26" s="53"/>
      <c r="F26" s="42" t="s">
        <v>137</v>
      </c>
      <c r="G26" s="48">
        <v>70960</v>
      </c>
      <c r="H26" s="42" t="s">
        <v>137</v>
      </c>
      <c r="I26" s="48">
        <v>72480</v>
      </c>
      <c r="J26" s="42" t="s">
        <v>137</v>
      </c>
      <c r="K26" s="48">
        <v>69280</v>
      </c>
      <c r="L26" s="42" t="s">
        <v>137</v>
      </c>
      <c r="M26" s="48">
        <v>75600</v>
      </c>
      <c r="N26" s="42" t="s">
        <v>137</v>
      </c>
      <c r="O26" s="48">
        <v>75760.00000000001</v>
      </c>
      <c r="P26" s="42" t="s">
        <v>137</v>
      </c>
      <c r="Q26" s="48">
        <v>75200</v>
      </c>
      <c r="R26" s="57" t="s">
        <v>137</v>
      </c>
      <c r="S26" s="58">
        <v>80000</v>
      </c>
      <c r="T26" s="57" t="s">
        <v>137</v>
      </c>
      <c r="U26" s="58">
        <v>82720.00000000001</v>
      </c>
      <c r="V26" s="57" t="s">
        <v>137</v>
      </c>
      <c r="W26" s="58">
        <v>78720.00000000001</v>
      </c>
      <c r="X26" s="57" t="s">
        <v>137</v>
      </c>
      <c r="Y26" s="67">
        <v>84480</v>
      </c>
      <c r="Z26" s="57" t="s">
        <v>137</v>
      </c>
      <c r="AA26" s="67">
        <v>87679.99999999999</v>
      </c>
      <c r="AB26" s="57" t="s">
        <v>137</v>
      </c>
      <c r="AC26" s="68">
        <v>93800.00000000001</v>
      </c>
      <c r="AD26" s="57" t="s">
        <v>137</v>
      </c>
      <c r="AE26" s="68">
        <v>93818.911</v>
      </c>
      <c r="AF26" s="69"/>
    </row>
    <row r="27" spans="1:32" ht="91.5" customHeight="1">
      <c r="A27" s="54" t="s">
        <v>138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</sheetData>
  <sheetProtection/>
  <mergeCells count="29">
    <mergeCell ref="A1:AF1"/>
    <mergeCell ref="A2:AF2"/>
    <mergeCell ref="A3:AF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26:C26"/>
    <mergeCell ref="D26:E26"/>
    <mergeCell ref="A27:AF27"/>
    <mergeCell ref="A6:A20"/>
    <mergeCell ref="B6:B10"/>
    <mergeCell ref="B11:B20"/>
    <mergeCell ref="AF4:AF5"/>
    <mergeCell ref="AF6:AF10"/>
    <mergeCell ref="AF11:AF20"/>
    <mergeCell ref="AF21:AF25"/>
    <mergeCell ref="A4:C5"/>
    <mergeCell ref="A21:B25"/>
  </mergeCells>
  <printOptions horizontalCentered="1"/>
  <pageMargins left="0.16" right="0.16" top="0.16" bottom="0.16" header="0.23999999999999996" footer="0.2"/>
  <pageSetup fitToHeight="1" fitToWidth="1" horizontalDpi="600" verticalDpi="600" orientation="landscape" paperSize="8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tabSelected="1" zoomScaleSheetLayoutView="100" workbookViewId="0" topLeftCell="P1">
      <selection activeCell="O14" sqref="O14"/>
    </sheetView>
  </sheetViews>
  <sheetFormatPr defaultColWidth="9.00390625" defaultRowHeight="14.25"/>
  <cols>
    <col min="1" max="1" width="4.125" style="0" customWidth="1"/>
    <col min="2" max="2" width="2.00390625" style="0" customWidth="1"/>
    <col min="3" max="3" width="5.375" style="0" customWidth="1"/>
    <col min="4" max="4" width="3.75390625" style="0" customWidth="1"/>
    <col min="5" max="5" width="6.125" style="0" customWidth="1"/>
    <col min="6" max="6" width="5.375" style="0" customWidth="1"/>
    <col min="7" max="7" width="6.875" style="0" customWidth="1"/>
    <col min="8" max="8" width="5.00390625" style="0" customWidth="1"/>
    <col min="9" max="9" width="6.125" style="0" customWidth="1"/>
    <col min="10" max="10" width="5.25390625" style="0" customWidth="1"/>
    <col min="11" max="11" width="6.625" style="0" customWidth="1"/>
    <col min="12" max="12" width="5.625" style="0" customWidth="1"/>
    <col min="13" max="13" width="7.50390625" style="0" customWidth="1"/>
    <col min="14" max="14" width="5.375" style="0" customWidth="1"/>
    <col min="15" max="15" width="6.75390625" style="0" customWidth="1"/>
    <col min="16" max="16" width="5.75390625" style="0" customWidth="1"/>
    <col min="17" max="17" width="6.875" style="0" customWidth="1"/>
    <col min="18" max="18" width="5.25390625" style="0" customWidth="1"/>
    <col min="19" max="19" width="6.625" style="0" customWidth="1"/>
    <col min="20" max="20" width="5.50390625" style="0" customWidth="1"/>
    <col min="21" max="21" width="6.75390625" style="0" customWidth="1"/>
    <col min="22" max="22" width="4.625" style="0" customWidth="1"/>
    <col min="23" max="23" width="6.50390625" style="0" customWidth="1"/>
    <col min="24" max="24" width="5.25390625" style="0" customWidth="1"/>
    <col min="25" max="25" width="6.75390625" style="0" customWidth="1"/>
    <col min="26" max="26" width="4.75390625" style="0" customWidth="1"/>
    <col min="27" max="27" width="6.25390625" style="0" customWidth="1"/>
    <col min="28" max="28" width="5.625" style="0" customWidth="1"/>
    <col min="29" max="29" width="6.75390625" style="0" customWidth="1"/>
    <col min="30" max="30" width="5.125" style="0" customWidth="1"/>
    <col min="31" max="31" width="6.75390625" style="0" customWidth="1"/>
    <col min="32" max="33" width="12.75390625" style="0" bestFit="1" customWidth="1"/>
  </cols>
  <sheetData>
    <row r="1" spans="1:256" ht="19.5" customHeight="1">
      <c r="A1" s="1" t="s">
        <v>139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8"/>
      <c r="Y1" s="28"/>
      <c r="Z1" s="28"/>
      <c r="AA1" s="28"/>
      <c r="AB1" s="28"/>
      <c r="AC1" s="28"/>
      <c r="AD1" s="28"/>
      <c r="AE1" s="28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  <c r="IV1" s="34"/>
    </row>
    <row r="2" spans="1:31" ht="24" customHeight="1">
      <c r="A2" s="2" t="s">
        <v>140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3" t="s">
        <v>84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7.75" customHeight="1">
      <c r="A4" s="4" t="s">
        <v>141</v>
      </c>
      <c r="B4" s="4"/>
      <c r="C4" s="4"/>
      <c r="D4" s="5" t="s">
        <v>86</v>
      </c>
      <c r="E4" s="5"/>
      <c r="F4" s="5" t="s">
        <v>87</v>
      </c>
      <c r="G4" s="5"/>
      <c r="H4" s="5" t="s">
        <v>88</v>
      </c>
      <c r="I4" s="5"/>
      <c r="J4" s="5" t="s">
        <v>89</v>
      </c>
      <c r="K4" s="5"/>
      <c r="L4" s="5" t="s">
        <v>90</v>
      </c>
      <c r="M4" s="5"/>
      <c r="N4" s="5" t="s">
        <v>91</v>
      </c>
      <c r="O4" s="5"/>
      <c r="P4" s="5" t="s">
        <v>92</v>
      </c>
      <c r="Q4" s="5"/>
      <c r="R4" s="5" t="s">
        <v>93</v>
      </c>
      <c r="S4" s="5"/>
      <c r="T4" s="5" t="s">
        <v>94</v>
      </c>
      <c r="U4" s="5"/>
      <c r="V4" s="5" t="s">
        <v>95</v>
      </c>
      <c r="W4" s="5"/>
      <c r="X4" s="5" t="s">
        <v>96</v>
      </c>
      <c r="Y4" s="5"/>
      <c r="Z4" s="5" t="s">
        <v>97</v>
      </c>
      <c r="AA4" s="5"/>
      <c r="AB4" s="5" t="s">
        <v>69</v>
      </c>
      <c r="AC4" s="5"/>
      <c r="AD4" s="5" t="s">
        <v>98</v>
      </c>
      <c r="AE4" s="5"/>
    </row>
    <row r="5" spans="1:31" ht="27.75" customHeight="1">
      <c r="A5" s="4"/>
      <c r="B5" s="4"/>
      <c r="C5" s="4"/>
      <c r="D5" s="6" t="s">
        <v>101</v>
      </c>
      <c r="E5" s="6" t="s">
        <v>100</v>
      </c>
      <c r="F5" s="6" t="s">
        <v>102</v>
      </c>
      <c r="G5" s="6" t="s">
        <v>103</v>
      </c>
      <c r="H5" s="6" t="s">
        <v>102</v>
      </c>
      <c r="I5" s="6" t="s">
        <v>103</v>
      </c>
      <c r="J5" s="6" t="s">
        <v>102</v>
      </c>
      <c r="K5" s="6" t="s">
        <v>103</v>
      </c>
      <c r="L5" s="6" t="s">
        <v>102</v>
      </c>
      <c r="M5" s="6" t="s">
        <v>103</v>
      </c>
      <c r="N5" s="6" t="s">
        <v>102</v>
      </c>
      <c r="O5" s="6" t="s">
        <v>103</v>
      </c>
      <c r="P5" s="6" t="s">
        <v>102</v>
      </c>
      <c r="Q5" s="6" t="s">
        <v>103</v>
      </c>
      <c r="R5" s="6" t="s">
        <v>102</v>
      </c>
      <c r="S5" s="6" t="s">
        <v>103</v>
      </c>
      <c r="T5" s="6" t="s">
        <v>102</v>
      </c>
      <c r="U5" s="6" t="s">
        <v>103</v>
      </c>
      <c r="V5" s="6" t="s">
        <v>102</v>
      </c>
      <c r="W5" s="6" t="s">
        <v>103</v>
      </c>
      <c r="X5" s="6" t="s">
        <v>102</v>
      </c>
      <c r="Y5" s="6" t="s">
        <v>103</v>
      </c>
      <c r="Z5" s="6" t="s">
        <v>102</v>
      </c>
      <c r="AA5" s="6" t="s">
        <v>103</v>
      </c>
      <c r="AB5" s="6" t="s">
        <v>102</v>
      </c>
      <c r="AC5" s="6" t="s">
        <v>103</v>
      </c>
      <c r="AD5" s="6" t="s">
        <v>102</v>
      </c>
      <c r="AE5" s="6" t="s">
        <v>103</v>
      </c>
    </row>
    <row r="6" spans="1:31" ht="30" customHeight="1">
      <c r="A6" s="7" t="s">
        <v>142</v>
      </c>
      <c r="B6" s="7"/>
      <c r="C6" s="8" t="s">
        <v>143</v>
      </c>
      <c r="D6" s="9" t="s">
        <v>144</v>
      </c>
      <c r="E6" s="6">
        <v>308</v>
      </c>
      <c r="F6" s="10">
        <v>1047.81456</v>
      </c>
      <c r="G6" s="10">
        <v>322726.88448</v>
      </c>
      <c r="H6" s="10">
        <v>1066.6094400000002</v>
      </c>
      <c r="I6" s="10">
        <v>328515.70752000005</v>
      </c>
      <c r="J6" s="10">
        <v>1010.2248000000001</v>
      </c>
      <c r="K6" s="10">
        <v>311149.23840000003</v>
      </c>
      <c r="L6" s="10">
        <v>1111.24728</v>
      </c>
      <c r="M6" s="10">
        <v>342264.16224000003</v>
      </c>
      <c r="N6" s="10">
        <v>1125.34344</v>
      </c>
      <c r="O6" s="10">
        <v>346605.77952000004</v>
      </c>
      <c r="P6" s="10">
        <v>1107.72324</v>
      </c>
      <c r="Q6" s="10">
        <v>341178.75792</v>
      </c>
      <c r="R6" s="10">
        <v>1174.68</v>
      </c>
      <c r="S6" s="10">
        <v>361801.44</v>
      </c>
      <c r="T6" s="10">
        <v>1248.68484</v>
      </c>
      <c r="U6" s="10">
        <v>384594.93071999995</v>
      </c>
      <c r="V6" s="10">
        <v>1155.8851200000001</v>
      </c>
      <c r="W6" s="10">
        <v>356012.6169600001</v>
      </c>
      <c r="X6" s="10">
        <v>1240.46208</v>
      </c>
      <c r="Y6" s="10">
        <v>382062.32064</v>
      </c>
      <c r="Z6" s="10">
        <v>1287.4492800000003</v>
      </c>
      <c r="AA6" s="10">
        <v>396534.3782400001</v>
      </c>
      <c r="AB6" s="35">
        <v>1993.7189999999998</v>
      </c>
      <c r="AC6" s="35">
        <v>897173.55</v>
      </c>
      <c r="AD6" s="36">
        <v>2079.87</v>
      </c>
      <c r="AE6" s="36">
        <v>935943.62</v>
      </c>
    </row>
    <row r="7" spans="1:31" ht="30" customHeight="1">
      <c r="A7" s="7"/>
      <c r="B7" s="7"/>
      <c r="C7" s="8" t="s">
        <v>145</v>
      </c>
      <c r="D7" s="9" t="s">
        <v>144</v>
      </c>
      <c r="E7" s="6">
        <v>690</v>
      </c>
      <c r="F7" s="10">
        <v>233.85564000000002</v>
      </c>
      <c r="G7" s="10">
        <v>161360.3916</v>
      </c>
      <c r="H7" s="10">
        <v>238.05036</v>
      </c>
      <c r="I7" s="10">
        <v>164254.7484</v>
      </c>
      <c r="J7" s="10">
        <v>225.46620000000001</v>
      </c>
      <c r="K7" s="10">
        <v>155571.678</v>
      </c>
      <c r="L7" s="10">
        <v>248.01282</v>
      </c>
      <c r="M7" s="10">
        <v>171128.8458</v>
      </c>
      <c r="N7" s="10">
        <v>251.15886</v>
      </c>
      <c r="O7" s="10">
        <v>173299.6134</v>
      </c>
      <c r="P7" s="10">
        <v>247.22631</v>
      </c>
      <c r="Q7" s="10">
        <v>170586.1539</v>
      </c>
      <c r="R7" s="10">
        <v>262.17</v>
      </c>
      <c r="S7" s="10">
        <v>180897.3</v>
      </c>
      <c r="T7" s="10">
        <v>278.68671</v>
      </c>
      <c r="U7" s="10">
        <v>192293.8299</v>
      </c>
      <c r="V7" s="10">
        <v>257.97528</v>
      </c>
      <c r="W7" s="10">
        <v>178002.9432</v>
      </c>
      <c r="X7" s="10">
        <v>276.85152000000005</v>
      </c>
      <c r="Y7" s="10">
        <v>191027.54880000005</v>
      </c>
      <c r="Z7" s="10">
        <v>287.33832000000007</v>
      </c>
      <c r="AA7" s="10">
        <v>198263.44080000004</v>
      </c>
      <c r="AB7" s="35">
        <v>300.62899999999996</v>
      </c>
      <c r="AC7" s="35">
        <v>207434.00999999998</v>
      </c>
      <c r="AD7" s="36">
        <v>300.32837099999995</v>
      </c>
      <c r="AE7" s="36">
        <v>207226.57598999995</v>
      </c>
    </row>
    <row r="8" spans="1:31" ht="52.5" customHeight="1">
      <c r="A8" s="7"/>
      <c r="B8" s="7"/>
      <c r="C8" s="8" t="s">
        <v>146</v>
      </c>
      <c r="D8" s="9" t="s">
        <v>110</v>
      </c>
      <c r="E8" s="6">
        <v>5500</v>
      </c>
      <c r="F8" s="10">
        <v>29.337880000000002</v>
      </c>
      <c r="G8" s="10">
        <v>161358.34</v>
      </c>
      <c r="H8" s="10">
        <v>29.86412</v>
      </c>
      <c r="I8" s="10">
        <v>164252.66</v>
      </c>
      <c r="J8" s="10">
        <v>28.2854</v>
      </c>
      <c r="K8" s="10">
        <v>155569.69999999998</v>
      </c>
      <c r="L8" s="10">
        <v>31.11394</v>
      </c>
      <c r="M8" s="10">
        <v>171126.67</v>
      </c>
      <c r="N8" s="10">
        <v>31.50862</v>
      </c>
      <c r="O8" s="10">
        <v>173297.41</v>
      </c>
      <c r="P8" s="10">
        <v>31.015269999999997</v>
      </c>
      <c r="Q8" s="10">
        <v>170583.985</v>
      </c>
      <c r="R8" s="10">
        <v>32.89</v>
      </c>
      <c r="S8" s="10">
        <v>180895</v>
      </c>
      <c r="T8" s="10">
        <v>34.96207</v>
      </c>
      <c r="U8" s="10">
        <v>192291.38499999998</v>
      </c>
      <c r="V8" s="10">
        <v>32.36376</v>
      </c>
      <c r="W8" s="10">
        <v>178000.68</v>
      </c>
      <c r="X8" s="10">
        <v>34.731840000000005</v>
      </c>
      <c r="Y8" s="10">
        <v>191025.12000000002</v>
      </c>
      <c r="Z8" s="10">
        <v>36.04744</v>
      </c>
      <c r="AA8" s="10">
        <v>198260.92</v>
      </c>
      <c r="AB8" s="35">
        <v>130.14749999999998</v>
      </c>
      <c r="AC8" s="35">
        <v>715811.2499999999</v>
      </c>
      <c r="AD8" s="36">
        <v>130.0173525</v>
      </c>
      <c r="AE8" s="36">
        <v>715095.43875</v>
      </c>
    </row>
    <row r="9" spans="1:31" ht="30" customHeight="1">
      <c r="A9" s="7"/>
      <c r="B9" s="7"/>
      <c r="C9" s="8" t="s">
        <v>147</v>
      </c>
      <c r="D9" s="9" t="s">
        <v>110</v>
      </c>
      <c r="E9" s="6">
        <v>4500</v>
      </c>
      <c r="F9" s="10">
        <v>17.9292</v>
      </c>
      <c r="G9" s="10">
        <v>80681.40000000001</v>
      </c>
      <c r="H9" s="10">
        <v>18.2508</v>
      </c>
      <c r="I9" s="10">
        <v>82128.6</v>
      </c>
      <c r="J9" s="10">
        <v>17.286</v>
      </c>
      <c r="K9" s="10">
        <v>77787</v>
      </c>
      <c r="L9" s="10">
        <v>19.0146</v>
      </c>
      <c r="M9" s="10">
        <v>85565.70000000001</v>
      </c>
      <c r="N9" s="10">
        <v>19.2558</v>
      </c>
      <c r="O9" s="10">
        <v>86651.1</v>
      </c>
      <c r="P9" s="10">
        <v>18.9543</v>
      </c>
      <c r="Q9" s="10">
        <v>85294.35</v>
      </c>
      <c r="R9" s="10">
        <v>20.1</v>
      </c>
      <c r="S9" s="10">
        <v>90450</v>
      </c>
      <c r="T9" s="10">
        <v>21.3663</v>
      </c>
      <c r="U9" s="10">
        <v>96148.35</v>
      </c>
      <c r="V9" s="10">
        <v>19.7784</v>
      </c>
      <c r="W9" s="10">
        <v>89002.8</v>
      </c>
      <c r="X9" s="10">
        <v>21.225600000000004</v>
      </c>
      <c r="Y9" s="10">
        <v>95515.20000000001</v>
      </c>
      <c r="Z9" s="10">
        <v>22.029600000000002</v>
      </c>
      <c r="AA9" s="10">
        <v>99133.20000000001</v>
      </c>
      <c r="AB9" s="35">
        <v>43.0073</v>
      </c>
      <c r="AC9" s="35">
        <v>193532.85</v>
      </c>
      <c r="AD9" s="36">
        <v>42.9642927</v>
      </c>
      <c r="AE9" s="36">
        <v>193339.31715000002</v>
      </c>
    </row>
    <row r="10" spans="1:31" ht="30" customHeight="1">
      <c r="A10" s="7"/>
      <c r="B10" s="7"/>
      <c r="C10" s="8" t="s">
        <v>148</v>
      </c>
      <c r="D10" s="9" t="s">
        <v>110</v>
      </c>
      <c r="E10" s="6">
        <v>10000</v>
      </c>
      <c r="F10" s="10">
        <v>8.072600000000001</v>
      </c>
      <c r="G10" s="10">
        <v>80726.00000000001</v>
      </c>
      <c r="H10" s="10">
        <v>8.217400000000001</v>
      </c>
      <c r="I10" s="10">
        <v>82174.00000000001</v>
      </c>
      <c r="J10" s="10">
        <v>7.783</v>
      </c>
      <c r="K10" s="10">
        <v>77830</v>
      </c>
      <c r="L10" s="10">
        <v>8.561300000000001</v>
      </c>
      <c r="M10" s="10">
        <v>85613.00000000001</v>
      </c>
      <c r="N10" s="10">
        <v>8.6699</v>
      </c>
      <c r="O10" s="10">
        <v>86699</v>
      </c>
      <c r="P10" s="10">
        <v>8.53415</v>
      </c>
      <c r="Q10" s="10">
        <v>85341.5</v>
      </c>
      <c r="R10" s="10">
        <v>9.05</v>
      </c>
      <c r="S10" s="10">
        <v>90500</v>
      </c>
      <c r="T10" s="10">
        <v>9.62015</v>
      </c>
      <c r="U10" s="10">
        <v>96201.5</v>
      </c>
      <c r="V10" s="10">
        <v>8.9052</v>
      </c>
      <c r="W10" s="10">
        <v>89052</v>
      </c>
      <c r="X10" s="10">
        <v>9.5568</v>
      </c>
      <c r="Y10" s="10">
        <v>95568.00000000001</v>
      </c>
      <c r="Z10" s="10">
        <v>9.918800000000001</v>
      </c>
      <c r="AA10" s="10">
        <v>99188.00000000001</v>
      </c>
      <c r="AB10" s="35">
        <v>36.16928</v>
      </c>
      <c r="AC10" s="35">
        <v>361692.8</v>
      </c>
      <c r="AD10" s="36">
        <v>36.13311072</v>
      </c>
      <c r="AE10" s="36">
        <v>361331.10719999997</v>
      </c>
    </row>
    <row r="11" spans="1:255" ht="30" customHeight="1">
      <c r="A11" s="5" t="s">
        <v>135</v>
      </c>
      <c r="B11" s="5"/>
      <c r="C11" s="5"/>
      <c r="D11" s="6" t="s">
        <v>149</v>
      </c>
      <c r="E11" s="6"/>
      <c r="F11" s="6" t="s">
        <v>137</v>
      </c>
      <c r="G11" s="10">
        <v>806853.01608</v>
      </c>
      <c r="H11" s="6" t="s">
        <v>137</v>
      </c>
      <c r="I11" s="10">
        <v>821325.7159200001</v>
      </c>
      <c r="J11" s="6" t="s">
        <v>137</v>
      </c>
      <c r="K11" s="10">
        <v>777907.6164</v>
      </c>
      <c r="L11" s="6" t="s">
        <v>137</v>
      </c>
      <c r="M11" s="10">
        <v>855698.3780400001</v>
      </c>
      <c r="N11" s="6" t="s">
        <v>137</v>
      </c>
      <c r="O11" s="10">
        <v>866552.90292</v>
      </c>
      <c r="P11" s="6" t="s">
        <v>137</v>
      </c>
      <c r="Q11" s="10">
        <v>852984.74682</v>
      </c>
      <c r="R11" s="10" t="s">
        <v>137</v>
      </c>
      <c r="S11" s="10">
        <v>904543.74</v>
      </c>
      <c r="T11" s="10" t="s">
        <v>137</v>
      </c>
      <c r="U11" s="10">
        <v>961529.99562</v>
      </c>
      <c r="V11" s="10" t="s">
        <v>137</v>
      </c>
      <c r="W11" s="10">
        <v>890071.0401600001</v>
      </c>
      <c r="X11" s="10" t="s">
        <v>137</v>
      </c>
      <c r="Y11" s="10">
        <v>955198.1894400001</v>
      </c>
      <c r="Z11" s="10" t="s">
        <v>137</v>
      </c>
      <c r="AA11" s="10">
        <v>991379.9390400003</v>
      </c>
      <c r="AB11" s="10" t="s">
        <v>137</v>
      </c>
      <c r="AC11" s="35">
        <v>2375644.4599999995</v>
      </c>
      <c r="AD11" s="10" t="s">
        <v>137</v>
      </c>
      <c r="AE11" s="36">
        <v>2412936.06</v>
      </c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</row>
    <row r="12" spans="1:31" ht="27" customHeight="1">
      <c r="A12" s="11" t="s">
        <v>150</v>
      </c>
      <c r="B12" s="12"/>
      <c r="C12" s="12"/>
      <c r="D12" s="13"/>
      <c r="E12" s="13"/>
      <c r="F12" s="14"/>
      <c r="G12" s="14"/>
      <c r="H12" s="15"/>
      <c r="I12" s="15"/>
      <c r="J12" s="1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9"/>
      <c r="W12" s="29"/>
      <c r="X12" s="27"/>
      <c r="Y12" s="27"/>
      <c r="Z12" s="27"/>
      <c r="AA12" s="27"/>
      <c r="AB12" s="27"/>
      <c r="AC12" s="27"/>
      <c r="AD12" s="27"/>
      <c r="AE12" s="27"/>
    </row>
    <row r="13" spans="1:31" ht="21" customHeight="1">
      <c r="A13" s="13"/>
      <c r="B13" s="16" t="s">
        <v>151</v>
      </c>
      <c r="C13" s="16"/>
      <c r="D13" s="16"/>
      <c r="E13" s="16"/>
      <c r="F13" s="16"/>
      <c r="G13" s="16"/>
      <c r="H13" s="16"/>
      <c r="I13" s="16"/>
      <c r="J13" s="16"/>
      <c r="K13" s="20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29"/>
      <c r="W13" s="29"/>
      <c r="X13" s="27"/>
      <c r="Y13" s="27"/>
      <c r="Z13" s="27"/>
      <c r="AA13" s="27"/>
      <c r="AB13" s="27"/>
      <c r="AC13" s="27"/>
      <c r="AD13" s="27"/>
      <c r="AE13" s="27"/>
    </row>
    <row r="14" spans="1:31" ht="21" customHeight="1">
      <c r="A14" s="13"/>
      <c r="B14" s="16" t="s">
        <v>152</v>
      </c>
      <c r="C14" s="16"/>
      <c r="D14" s="16"/>
      <c r="E14" s="16"/>
      <c r="F14" s="16"/>
      <c r="G14" s="16"/>
      <c r="H14" s="16"/>
      <c r="I14" s="16"/>
      <c r="J14" s="16"/>
      <c r="K14" s="15" t="s">
        <v>153</v>
      </c>
      <c r="L14" s="21"/>
      <c r="M14" s="15"/>
      <c r="N14" s="15"/>
      <c r="O14" s="15"/>
      <c r="P14" s="15"/>
      <c r="Q14" s="15"/>
      <c r="R14" s="15"/>
      <c r="S14" s="15"/>
      <c r="T14" s="15"/>
      <c r="U14" s="15"/>
      <c r="V14" s="29"/>
      <c r="W14" s="29"/>
      <c r="X14" s="27"/>
      <c r="Y14" s="27"/>
      <c r="Z14" s="27"/>
      <c r="AA14" s="27"/>
      <c r="AB14" s="27"/>
      <c r="AC14" s="27"/>
      <c r="AD14" s="27"/>
      <c r="AE14" s="27"/>
    </row>
    <row r="15" spans="1:31" ht="21" customHeight="1">
      <c r="A15" s="13"/>
      <c r="B15" s="16" t="s">
        <v>154</v>
      </c>
      <c r="C15" s="16"/>
      <c r="D15" s="16"/>
      <c r="E15" s="16"/>
      <c r="F15" s="16"/>
      <c r="G15" s="16"/>
      <c r="H15" s="16"/>
      <c r="I15" s="16"/>
      <c r="J15" s="16"/>
      <c r="K15" s="15" t="s">
        <v>155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9"/>
      <c r="W15" s="29"/>
      <c r="X15" s="27"/>
      <c r="Y15" s="27"/>
      <c r="Z15" s="27"/>
      <c r="AA15" s="27"/>
      <c r="AB15" s="27"/>
      <c r="AC15" s="27"/>
      <c r="AD15" s="27"/>
      <c r="AE15" s="27"/>
    </row>
    <row r="16" spans="1:31" ht="21" customHeight="1">
      <c r="A16" s="13"/>
      <c r="B16" s="16" t="s">
        <v>156</v>
      </c>
      <c r="C16" s="16"/>
      <c r="D16" s="16"/>
      <c r="E16" s="16"/>
      <c r="F16" s="16"/>
      <c r="G16" s="16"/>
      <c r="H16" s="16"/>
      <c r="I16" s="16"/>
      <c r="J16" s="16"/>
      <c r="K16" s="22" t="s">
        <v>157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9"/>
      <c r="W16" s="29"/>
      <c r="X16" s="27"/>
      <c r="Y16" s="27"/>
      <c r="Z16" s="27"/>
      <c r="AA16" s="27"/>
      <c r="AB16" s="27"/>
      <c r="AC16" s="27"/>
      <c r="AD16" s="27"/>
      <c r="AE16" s="27"/>
    </row>
    <row r="17" spans="1:31" ht="21" customHeight="1">
      <c r="A17" s="13"/>
      <c r="B17" s="16" t="s">
        <v>158</v>
      </c>
      <c r="C17" s="16"/>
      <c r="D17" s="16"/>
      <c r="E17" s="16"/>
      <c r="F17" s="16"/>
      <c r="G17" s="16"/>
      <c r="H17" s="16"/>
      <c r="I17" s="16"/>
      <c r="J17" s="16"/>
      <c r="K17" s="15" t="s">
        <v>159</v>
      </c>
      <c r="L17" s="23"/>
      <c r="M17" s="23"/>
      <c r="N17" s="23"/>
      <c r="O17" s="19"/>
      <c r="P17" s="24"/>
      <c r="Q17" s="30"/>
      <c r="R17" s="31"/>
      <c r="S17" s="31"/>
      <c r="T17" s="31"/>
      <c r="U17" s="31"/>
      <c r="V17" s="26"/>
      <c r="W17" s="32"/>
      <c r="X17" s="33"/>
      <c r="Y17" s="33"/>
      <c r="Z17" s="33"/>
      <c r="AA17" s="33"/>
      <c r="AB17" s="33"/>
      <c r="AC17" s="33"/>
      <c r="AD17" s="27"/>
      <c r="AE17" s="27"/>
    </row>
    <row r="18" spans="1:31" ht="21" customHeight="1">
      <c r="A18" s="13"/>
      <c r="B18" s="16" t="s">
        <v>160</v>
      </c>
      <c r="C18" s="16"/>
      <c r="D18" s="16"/>
      <c r="E18" s="16"/>
      <c r="F18" s="16"/>
      <c r="G18" s="16"/>
      <c r="H18" s="16"/>
      <c r="I18" s="16"/>
      <c r="J18" s="16"/>
      <c r="K18" s="15" t="s">
        <v>161</v>
      </c>
      <c r="L18" s="23"/>
      <c r="M18" s="23"/>
      <c r="N18" s="25"/>
      <c r="O18" s="19"/>
      <c r="P18" s="24"/>
      <c r="Q18" s="15"/>
      <c r="R18" s="24"/>
      <c r="S18" s="24"/>
      <c r="T18" s="24"/>
      <c r="U18" s="24"/>
      <c r="V18" s="26"/>
      <c r="W18" s="29"/>
      <c r="X18" s="33"/>
      <c r="Y18" s="33"/>
      <c r="Z18" s="33"/>
      <c r="AA18" s="33"/>
      <c r="AB18" s="33"/>
      <c r="AC18" s="33"/>
      <c r="AD18" s="27"/>
      <c r="AE18" s="27"/>
    </row>
    <row r="19" spans="1:31" ht="21" customHeight="1">
      <c r="A19" s="13"/>
      <c r="B19" s="16" t="s">
        <v>162</v>
      </c>
      <c r="C19" s="16"/>
      <c r="D19" s="16"/>
      <c r="E19" s="16"/>
      <c r="F19" s="16"/>
      <c r="G19" s="16"/>
      <c r="H19" s="16"/>
      <c r="I19" s="16"/>
      <c r="J19" s="16"/>
      <c r="K19" s="15" t="s">
        <v>163</v>
      </c>
      <c r="L19" s="21"/>
      <c r="M19" s="21"/>
      <c r="N19" s="25"/>
      <c r="O19" s="19"/>
      <c r="P19" s="24"/>
      <c r="Q19" s="15"/>
      <c r="R19" s="24"/>
      <c r="S19" s="24"/>
      <c r="T19" s="24"/>
      <c r="U19" s="24"/>
      <c r="V19" s="26"/>
      <c r="W19" s="29"/>
      <c r="X19" s="33"/>
      <c r="Y19" s="33"/>
      <c r="Z19" s="33"/>
      <c r="AA19" s="33"/>
      <c r="AB19" s="33"/>
      <c r="AC19" s="33"/>
      <c r="AD19" s="27"/>
      <c r="AE19" s="27"/>
    </row>
    <row r="20" spans="1:31" ht="21" customHeight="1">
      <c r="A20" s="13"/>
      <c r="B20" s="16" t="s">
        <v>164</v>
      </c>
      <c r="C20" s="16"/>
      <c r="D20" s="16"/>
      <c r="E20" s="16"/>
      <c r="F20" s="16"/>
      <c r="G20" s="16"/>
      <c r="H20" s="16"/>
      <c r="I20" s="16"/>
      <c r="J20" s="16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9"/>
      <c r="W20" s="29"/>
      <c r="X20" s="27"/>
      <c r="Y20" s="27"/>
      <c r="Z20" s="27"/>
      <c r="AA20" s="27"/>
      <c r="AB20" s="27"/>
      <c r="AC20" s="27"/>
      <c r="AD20" s="27"/>
      <c r="AE20" s="27"/>
    </row>
    <row r="21" spans="1:31" ht="21" customHeight="1">
      <c r="A21" s="13"/>
      <c r="B21" s="16" t="s">
        <v>165</v>
      </c>
      <c r="C21" s="16"/>
      <c r="D21" s="16"/>
      <c r="E21" s="16"/>
      <c r="F21" s="16"/>
      <c r="G21" s="16"/>
      <c r="H21" s="16"/>
      <c r="I21" s="16"/>
      <c r="J21" s="16"/>
      <c r="K21" s="22" t="s">
        <v>166</v>
      </c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9"/>
      <c r="W21" s="29"/>
      <c r="X21" s="27"/>
      <c r="Y21" s="27"/>
      <c r="Z21" s="27"/>
      <c r="AA21" s="27"/>
      <c r="AB21" s="27"/>
      <c r="AC21" s="27"/>
      <c r="AD21" s="27"/>
      <c r="AE21" s="27"/>
    </row>
    <row r="22" spans="1:31" ht="21" customHeight="1">
      <c r="A22" s="13"/>
      <c r="B22" s="16" t="s">
        <v>167</v>
      </c>
      <c r="C22" s="16"/>
      <c r="D22" s="16"/>
      <c r="E22" s="16"/>
      <c r="F22" s="16"/>
      <c r="G22" s="16"/>
      <c r="H22" s="16"/>
      <c r="I22" s="16"/>
      <c r="J22" s="16"/>
      <c r="K22" s="22" t="s">
        <v>168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29"/>
      <c r="W22" s="29"/>
      <c r="X22" s="27"/>
      <c r="Y22" s="27"/>
      <c r="Z22" s="27"/>
      <c r="AA22" s="27"/>
      <c r="AB22" s="27"/>
      <c r="AC22" s="27"/>
      <c r="AD22" s="27"/>
      <c r="AE22" s="27"/>
    </row>
    <row r="23" spans="1:31" ht="21" customHeight="1">
      <c r="A23" s="13"/>
      <c r="B23" s="16" t="s">
        <v>169</v>
      </c>
      <c r="C23" s="16"/>
      <c r="D23" s="16"/>
      <c r="E23" s="16"/>
      <c r="F23" s="16"/>
      <c r="G23" s="16"/>
      <c r="H23" s="16"/>
      <c r="I23" s="16"/>
      <c r="J23" s="16"/>
      <c r="K23" s="15" t="s">
        <v>170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9"/>
      <c r="W23" s="29"/>
      <c r="X23" s="27"/>
      <c r="Y23" s="27"/>
      <c r="Z23" s="27"/>
      <c r="AA23" s="27"/>
      <c r="AB23" s="27"/>
      <c r="AC23" s="27"/>
      <c r="AD23" s="27"/>
      <c r="AE23" s="27"/>
    </row>
    <row r="24" spans="1:31" ht="15">
      <c r="A24" s="13"/>
      <c r="B24" s="16" t="s">
        <v>171</v>
      </c>
      <c r="C24" s="16"/>
      <c r="D24" s="16"/>
      <c r="E24" s="16"/>
      <c r="F24" s="16"/>
      <c r="G24" s="16"/>
      <c r="H24" s="16"/>
      <c r="I24" s="16"/>
      <c r="J24" s="16"/>
      <c r="K24" s="15" t="s">
        <v>172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">
      <c r="A25" s="13"/>
      <c r="B25" s="16" t="s">
        <v>173</v>
      </c>
      <c r="C25" s="16"/>
      <c r="D25" s="16"/>
      <c r="E25" s="16"/>
      <c r="F25" s="16"/>
      <c r="G25" s="16"/>
      <c r="H25" s="16"/>
      <c r="I25" s="16"/>
      <c r="J25" s="16"/>
      <c r="K25" s="22" t="s">
        <v>174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">
      <c r="A26" s="13"/>
      <c r="B26" s="16" t="s">
        <v>175</v>
      </c>
      <c r="C26" s="16"/>
      <c r="D26" s="16"/>
      <c r="E26" s="16"/>
      <c r="F26" s="16"/>
      <c r="G26" s="16"/>
      <c r="H26" s="16"/>
      <c r="I26" s="16"/>
      <c r="J26" s="16"/>
      <c r="K26" s="15" t="s">
        <v>176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">
      <c r="A27" s="13"/>
      <c r="B27" s="16" t="s">
        <v>177</v>
      </c>
      <c r="C27" s="16"/>
      <c r="D27" s="16"/>
      <c r="E27" s="16"/>
      <c r="F27" s="16"/>
      <c r="G27" s="16"/>
      <c r="H27" s="16"/>
      <c r="I27" s="16"/>
      <c r="J27" s="16"/>
      <c r="K27" s="15" t="s">
        <v>178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">
      <c r="A28" s="13"/>
      <c r="B28" s="16" t="s">
        <v>179</v>
      </c>
      <c r="C28" s="16"/>
      <c r="D28" s="16"/>
      <c r="E28" s="16"/>
      <c r="F28" s="16"/>
      <c r="G28" s="16"/>
      <c r="H28" s="16"/>
      <c r="I28" s="16"/>
      <c r="J28" s="16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">
      <c r="A29" s="13"/>
      <c r="B29" s="16" t="s">
        <v>180</v>
      </c>
      <c r="C29" s="16"/>
      <c r="D29" s="16"/>
      <c r="E29" s="16"/>
      <c r="F29" s="16"/>
      <c r="G29" s="16"/>
      <c r="H29" s="16"/>
      <c r="I29" s="16"/>
      <c r="J29" s="16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5">
      <c r="A30" s="17"/>
      <c r="B30" s="18" t="s">
        <v>181</v>
      </c>
      <c r="C30" s="18"/>
      <c r="D30" s="18"/>
      <c r="E30" s="18"/>
      <c r="F30" s="18"/>
      <c r="G30" s="18"/>
      <c r="H30" s="18"/>
      <c r="I30" s="18"/>
      <c r="J30" s="18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</sheetData>
  <sheetProtection/>
  <mergeCells count="40">
    <mergeCell ref="A1:W1"/>
    <mergeCell ref="A2:AE2"/>
    <mergeCell ref="A3:AE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11:C11"/>
    <mergeCell ref="D11:E11"/>
    <mergeCell ref="A12:C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A4:C5"/>
    <mergeCell ref="A6:B10"/>
  </mergeCells>
  <printOptions horizontalCentered="1"/>
  <pageMargins left="0" right="0" top="0.2" bottom="0.2" header="0.16" footer="0.2"/>
  <pageSetup fitToHeight="1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蔡云唐</cp:lastModifiedBy>
  <cp:lastPrinted>2019-01-17T03:26:29Z</cp:lastPrinted>
  <dcterms:created xsi:type="dcterms:W3CDTF">2015-09-10T08:39:04Z</dcterms:created>
  <dcterms:modified xsi:type="dcterms:W3CDTF">2023-10-16T02:45:02Z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