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20490" windowHeight="7305" activeTab="0"/>
  </bookViews>
  <sheets>
    <sheet name="企业基础信息" sheetId="1" r:id="rId1"/>
    <sheet name="企业所得税年度纳税申报表填报表单" sheetId="2" r:id="rId2"/>
    <sheet name="中华人民共和国企业所得税年度纳税申报表（A类）" sheetId="3" r:id="rId3"/>
    <sheet name="一般企业收入明细表(A101010)" sheetId="4" r:id="rId4"/>
    <sheet name="金融企业收入明细表" sheetId="5" r:id="rId5"/>
    <sheet name="一般企业成本支出明细表" sheetId="6" r:id="rId6"/>
    <sheet name="金融企业支出明细表" sheetId="7" r:id="rId7"/>
    <sheet name="事业单位、民间非营利组织收入、支出明细表" sheetId="8" r:id="rId8"/>
    <sheet name="期间费用明细表" sheetId="9" r:id="rId9"/>
    <sheet name="纳税调整项目明细表" sheetId="10" r:id="rId10"/>
    <sheet name="视同销售和房地产开发企业特定业务纳税调整明细表" sheetId="11" r:id="rId11"/>
    <sheet name="未按权责发生制确认收入纳税调整明细表" sheetId="12" r:id="rId12"/>
    <sheet name="投资收益纳税调整明细表" sheetId="13" r:id="rId13"/>
    <sheet name="专项用途财政性资金纳税调整明细表" sheetId="14" r:id="rId14"/>
    <sheet name="职工薪酬纳税调整明细表" sheetId="15" r:id="rId15"/>
    <sheet name="广告费和业务宣传费等跨年度纳税调整明细表" sheetId="16" r:id="rId16"/>
    <sheet name="捐赠支出纳税调整明细表" sheetId="17" r:id="rId17"/>
    <sheet name="资产折旧、摊销情况及纳税调整明细表 " sheetId="18" r:id="rId18"/>
    <sheet name="资产损失税前扣除及纳税调整明细表" sheetId="19" r:id="rId19"/>
    <sheet name="政策性搬迁纳税调整明细表" sheetId="20" r:id="rId20"/>
    <sheet name="特殊行业准备金及纳税调整明细表" sheetId="21" r:id="rId21"/>
    <sheet name="企业所得税弥补亏损明细表" sheetId="22" r:id="rId22"/>
    <sheet name="免税、减计收入及加计扣除优惠明细表" sheetId="23" r:id="rId23"/>
    <sheet name="符合条件的居民企业之间的股息、红利等权益性投资收益优惠明细表" sheetId="24" r:id="rId24"/>
    <sheet name="研发费用加计扣除优惠明细表" sheetId="25" r:id="rId25"/>
    <sheet name="所得减免优惠明细表" sheetId="26" r:id="rId26"/>
    <sheet name="抵扣应纳税所得额明细表" sheetId="27" r:id="rId27"/>
    <sheet name="减免所得税优惠明细表" sheetId="28" r:id="rId28"/>
    <sheet name="高新技术企业优惠情况及明细表" sheetId="29" r:id="rId29"/>
    <sheet name="软件、集成电路企业优惠情况及明细表" sheetId="30" r:id="rId30"/>
    <sheet name="税额抵免优惠明细表" sheetId="31" r:id="rId31"/>
    <sheet name="境外所得税收抵免方式" sheetId="32" r:id="rId32"/>
    <sheet name="境外所得纳税调整后所得明细表" sheetId="33" r:id="rId33"/>
    <sheet name="境外分支机构弥补亏损明细表" sheetId="34" r:id="rId34"/>
    <sheet name="跨年度结转抵免境外所得税明细表" sheetId="35" r:id="rId35"/>
    <sheet name="跨地区经营汇总纳税企业年度分摊企业所得税明细表" sheetId="36" r:id="rId36"/>
    <sheet name="企业所得税汇总纳税分支机构分配表信息-总机构情况" sheetId="37" r:id="rId37"/>
    <sheet name="非货币性资产投资递延纳税调整明细表" sheetId="38" r:id="rId38"/>
    <sheet name="海上油气生产设施弃置费情况表" sheetId="39" r:id="rId39"/>
    <sheet name="企业重组及递延纳税事项纳税调整明细表" sheetId="40" r:id="rId40"/>
    <sheet name="代码表" sheetId="41" r:id="rId41"/>
  </sheets>
  <definedNames>
    <definedName name="A000000" localSheetId="1">'企业所得税年度纳税申报表填报表单'!$C$5</definedName>
    <definedName name="A100000" localSheetId="1">'企业所得税年度纳税申报表填报表单'!$C$6</definedName>
    <definedName name="A101010" localSheetId="1">'企业所得税年度纳税申报表填报表单'!$C$7</definedName>
    <definedName name="A101020" localSheetId="1">'企业所得税年度纳税申报表填报表单'!$C$8</definedName>
    <definedName name="A102010" localSheetId="1">'企业所得税年度纳税申报表填报表单'!$C$9</definedName>
    <definedName name="A102020" localSheetId="1">'企业所得税年度纳税申报表填报表单'!$C$10</definedName>
    <definedName name="A103000" localSheetId="1">'企业所得税年度纳税申报表填报表单'!$C$11</definedName>
    <definedName name="A104000" localSheetId="1">'企业所得税年度纳税申报表填报表单'!$C$12</definedName>
    <definedName name="A105000" localSheetId="1">'企业所得税年度纳税申报表填报表单'!$C$13</definedName>
    <definedName name="A105010" localSheetId="1">'企业所得税年度纳税申报表填报表单'!$C$14</definedName>
    <definedName name="A105020" localSheetId="1">'企业所得税年度纳税申报表填报表单'!$C$15</definedName>
    <definedName name="A105030" localSheetId="1">'企业所得税年度纳税申报表填报表单'!$C$16</definedName>
    <definedName name="A105040" localSheetId="1">'企业所得税年度纳税申报表填报表单'!$C$17</definedName>
    <definedName name="A105050" localSheetId="1">'企业所得税年度纳税申报表填报表单'!$C$18</definedName>
    <definedName name="A105060" localSheetId="1">'企业所得税年度纳税申报表填报表单'!$C$19</definedName>
    <definedName name="A105070" localSheetId="1">'企业所得税年度纳税申报表填报表单'!$C$20</definedName>
    <definedName name="A105080" localSheetId="1">'企业所得税年度纳税申报表填报表单'!$C$21</definedName>
    <definedName name="A105090" localSheetId="1">'企业所得税年度纳税申报表填报表单'!$C$22</definedName>
    <definedName name="A105100" localSheetId="1">'企业所得税年度纳税申报表填报表单'!$C$23</definedName>
    <definedName name="A105110" localSheetId="1">'企业所得税年度纳税申报表填报表单'!$C$24</definedName>
    <definedName name="A105120" localSheetId="1">'企业所得税年度纳税申报表填报表单'!$C$25</definedName>
    <definedName name="A106000" localSheetId="1">'企业所得税年度纳税申报表填报表单'!$C$26</definedName>
    <definedName name="A107010" localSheetId="1">'企业所得税年度纳税申报表填报表单'!$C$27</definedName>
    <definedName name="A107011" localSheetId="1">'企业所得税年度纳税申报表填报表单'!$C$28</definedName>
    <definedName name="A107012" localSheetId="1">'企业所得税年度纳税申报表填报表单'!$C$29</definedName>
    <definedName name="A107020" localSheetId="1">'企业所得税年度纳税申报表填报表单'!$C$30</definedName>
    <definedName name="A107030" localSheetId="1">'企业所得税年度纳税申报表填报表单'!$C$31</definedName>
    <definedName name="A107040" localSheetId="1">'企业所得税年度纳税申报表填报表单'!$C$32</definedName>
    <definedName name="A107041" localSheetId="1">'企业所得税年度纳税申报表填报表单'!$C$33</definedName>
    <definedName name="A107042" localSheetId="1">'企业所得税年度纳税申报表填报表单'!$C$34</definedName>
    <definedName name="A107050" localSheetId="1">'企业所得税年度纳税申报表填报表单'!$C$35</definedName>
    <definedName name="A108000" localSheetId="1">'企业所得税年度纳税申报表填报表单'!$C$36</definedName>
    <definedName name="A108010" localSheetId="1">'企业所得税年度纳税申报表填报表单'!$C$37</definedName>
    <definedName name="A108020" localSheetId="1">'企业所得税年度纳税申报表填报表单'!$C$38</definedName>
    <definedName name="A108030" localSheetId="1">'企业所得税年度纳税申报表填报表单'!$C$39</definedName>
    <definedName name="A109000" localSheetId="1">'企业所得税年度纳税申报表填报表单'!$C$40</definedName>
    <definedName name="A109010" localSheetId="1">'企业所得税年度纳税申报表填报表单'!$C$41</definedName>
    <definedName name="fhbxzctzdynstzmxb" localSheetId="1">'企业所得税年度纳税申报表填报表单'!$C$43</definedName>
    <definedName name="hsyqscssqzfqkb" localSheetId="1">'企业所得税年度纳税申报表填报表单'!$C$46</definedName>
    <definedName name="jmqyzcgqhztsxswclsbb" localSheetId="1">'企业所得税年度纳税申报表填报表单'!$C$44</definedName>
    <definedName name="qyczsdstsxswclbgb" localSheetId="1">'企业所得税年度纳税申报表填报表单'!$C$45</definedName>
    <definedName name="SDJMYHSX_DM">'代码表'!$AE$2:$AE$29</definedName>
    <definedName name="sheet0_f_csgjfxzhjzhy" localSheetId="0">'企业基础信息'!$G$10</definedName>
    <definedName name="sheet0_f_cxjylx">'企业基础信息'!$G$23</definedName>
    <definedName name="sheet0_f_cyrs" localSheetId="0">'企业基础信息'!$G$9</definedName>
    <definedName name="sheet0_f_cytzqy">'企业基础信息'!$G$16</definedName>
    <definedName name="sheet0_f_cyybqycwbbgs2018" localSheetId="0">'企业基础信息'!$G$11</definedName>
    <definedName name="sheet0_f_czdsflx">'企业基础信息'!$C$24</definedName>
    <definedName name="sheet0_f_czjwgljy">'企业基础信息'!$G$14</definedName>
    <definedName name="sheet0_f_czsxswclfs">'企业基础信息'!$C$23</definedName>
    <definedName name="sheet0_f_fhbxzcdwtzzrsddynsnd">'企业基础信息'!$G$26</definedName>
    <definedName name="sheet0_f_fsfhbxzcdwtzdynssx">'企业基础信息'!$C$26</definedName>
    <definedName name="sheet0_f_fsjscgtzrgdynssx">'企业基础信息'!$C$27</definedName>
    <definedName name="sheet0_f_fszcgqhztsxswclsx">'企业基础信息'!$C$28</definedName>
    <definedName name="sheet0_f_fszcxbqqtzscjywsdnd">'企业基础信息'!$C$25</definedName>
    <definedName name="sheet0_f_fzsj1">'企业基础信息'!$G$21</definedName>
    <definedName name="sheet0_f_fzsj2">'企业基础信息'!$G$22</definedName>
    <definedName name="sheet0_f_jcdlscxmlx">'企业基础信息'!$G$18</definedName>
    <definedName name="sheet0_f_jdyjbl" localSheetId="0">'企业基础信息'!$G$8</definedName>
    <definedName name="sheet0_f_jscgtzrgdynsnd">'企业基础信息'!$G$27</definedName>
    <definedName name="sheet0_f_jsxjxfwqylxDm">'企业基础信息'!$C$17</definedName>
    <definedName name="sheet0_f_jwsdssdmfs" localSheetId="0">'企业基础信息'!$C$15</definedName>
    <definedName name="sheet0_f_kdqjyqylxDm" localSheetId="0">'企业基础信息'!$C$8</definedName>
    <definedName name="sheet0_f_nsrmc" localSheetId="0">'企业基础信息'!$E$4</definedName>
    <definedName name="sheet0_f_nsrsbh" localSheetId="0">'企业基础信息'!$C$4</definedName>
    <definedName name="sheet0_f_qysdsnbcjcwkjzdflDm" localSheetId="0">'企业基础信息'!$C$11</definedName>
    <definedName name="sheet0_f_rjjcdlqylxDm" localSheetId="0">'企业基础信息'!$C$18</definedName>
    <definedName name="sheet0_f_rkbh1">'企业基础信息'!$D$19</definedName>
    <definedName name="sheet0_f_rkbh2">'企业基础信息'!$D$20</definedName>
    <definedName name="sheet0_f_rksj1">'企业基础信息'!$G$19</definedName>
    <definedName name="sheet0_f_rksj2">'企业基础信息'!$G$20</definedName>
    <definedName name="sheet0_f_sbrq1" localSheetId="0">'企业基础信息'!$G$5</definedName>
    <definedName name="sheet0_f_sbsxDm1" localSheetId="0">'企业基础信息'!$G$4</definedName>
    <definedName name="sheet0_f_sffylzz">'企业基础信息'!$G$17</definedName>
    <definedName name="sheet0_f_sfsyxxwlqy" localSheetId="0">'企业基础信息'!$C$12</definedName>
    <definedName name="sheet0_f_skssqq" localSheetId="0">'企业基础信息'!$C$5</definedName>
    <definedName name="sheet0_f_skssqz" localSheetId="0">'企业基础信息'!$E$5</definedName>
    <definedName name="sheet0_f_ssgs" localSheetId="0">'企业基础信息'!$G$12</definedName>
    <definedName name="sheet0_f_sshyDm">'企业基础信息'!$C$10</definedName>
    <definedName name="sheet0_f_tbbdqk" localSheetId="0">'企业基础信息'!$I$4</definedName>
    <definedName name="sheet0_f_tbrq" localSheetId="0">'企业基础信息'!$C$6</definedName>
    <definedName name="sheet0_f_yxhhzcytzqyfrhhr" localSheetId="0">'企业基础信息'!$C$16</definedName>
    <definedName name="sheet0_f_zcxbqkssj">'企业基础信息'!$G$24</definedName>
    <definedName name="sheet0_f_zcxbqssfqkcnd">'企业基础信息'!$G$25</definedName>
    <definedName name="sheet0_f_zcze" localSheetId="0">'企业基础信息'!$C$9</definedName>
    <definedName name="sheet0_f_zmcsgqtzyw" localSheetId="0">'企业基础信息'!$C$14</definedName>
    <definedName name="sheet0_f_zsbh1">'企业基础信息'!$D$21</definedName>
    <definedName name="sheet0_f_zsbh2">'企业基础信息'!$D$22</definedName>
    <definedName name="sheet0_f_zwczsddynsnd">'企业基础信息'!$G$28</definedName>
    <definedName name="sheet0_fvo_classname" localSheetId="0">'企业基础信息'!$A$1</definedName>
    <definedName name="sheet0_g_dnjyrfpdgxhldqyxtzsyje" localSheetId="0">'企业基础信息'!$G$30</definedName>
    <definedName name="sheet0_g_gdmc" localSheetId="0">'企业基础信息'!$B$30</definedName>
    <definedName name="sheet0_g_gjdqDm" localSheetId="0">'企业基础信息'!$H$30</definedName>
    <definedName name="sheet0_g_sfzjzlDm" localSheetId="0">'企业基础信息'!$D$30</definedName>
    <definedName name="sheet0_g_tzbl" localSheetId="0">'企业基础信息'!$F$30</definedName>
    <definedName name="sheet0_g_xh" localSheetId="0">'企业基础信息'!$A$30</definedName>
    <definedName name="sheet0_g_zjhm" localSheetId="0">'企业基础信息'!$E$30</definedName>
    <definedName name="sheet0_grid_form" localSheetId="0">'企业基础信息'!$A$31</definedName>
    <definedName name="sheet0_gvo_classname" localSheetId="0">'企业基础信息'!$A$2</definedName>
    <definedName name="sheet10_f_fdckfqynstzje" localSheetId="10">'视同销售和房地产开发企业特定业务纳税调整明细表'!$D$25</definedName>
    <definedName name="sheet10_f_fdckfqyssje" localSheetId="10">'视同销售和房地产开发企业特定业务纳税调整明细表'!$C$25</definedName>
    <definedName name="sheet10_f_fdckfqytdywnstzje" localSheetId="10">'视同销售和房地产开发企业特定业务纳税调整明细表'!$D$26</definedName>
    <definedName name="sheet10_f_fdckfqytdywssje" localSheetId="10">'视同销售和房地产开发企业特定业务纳税调整明细表'!$C$26</definedName>
    <definedName name="sheet10_f_fdcqyxswwgnstzje" localSheetId="10">'视同销售和房地产开发企业特定业务纳税调整明细表'!$D$30</definedName>
    <definedName name="sheet10_f_fdcqyxswwgssje" localSheetId="10">'视同销售和房地产开发企业特定业务纳税调整明细表'!$C$30</definedName>
    <definedName name="sheet10_f_fhbxzcjhcbnstzje" localSheetId="10">'视同销售和房地产开发企业特定业务纳税调整明细表'!$D$16</definedName>
    <definedName name="sheet10_f_fhbxzcjhcbssje" localSheetId="10">'视同销售和房地产开发企业特定业务纳税调整明细表'!$C$16</definedName>
    <definedName name="sheet10_f_fhbxzcjhsrnstzje" localSheetId="10">'视同销售和房地产开发企业特定业务纳税调整明细表'!$D$6</definedName>
    <definedName name="sheet10_f_fhbxzcjhsrssje" localSheetId="10">'视同销售和房地产开发企业特定业务纳税调整明细表'!$C$6</definedName>
    <definedName name="sheet10_f_sjfsdyysjnstzje" localSheetId="10">'视同销售和房地产开发企业特定业务纳税调整明细表'!$D$29</definedName>
    <definedName name="sheet10_f_sjfsdyysjssje" localSheetId="10">'视同销售和房地产开发企业特定业务纳税调整明细表'!$C$29</definedName>
    <definedName name="sheet10_f_stxsyycbnstzje" localSheetId="10">'视同销售和房地产开发企业特定业务纳税调整明细表'!$D$15</definedName>
    <definedName name="sheet10_f_stxsyycbqtnstzje" localSheetId="10">'视同销售和房地产开发企业特定业务纳税调整明细表'!$D$24</definedName>
    <definedName name="sheet10_f_stxsyycbqtssje" localSheetId="10">'视同销售和房地产开发企业特定业务纳税调整明细表'!$C$24</definedName>
    <definedName name="sheet10_f_stxsyycbssje" localSheetId="10">'视同销售和房地产开发企业特定业务纳税调整明细表'!$C$15</definedName>
    <definedName name="sheet10_f_stxsyysrqtnstzje" localSheetId="10">'视同销售和房地产开发企业特定业务纳税调整明细表'!$D$14</definedName>
    <definedName name="sheet10_f_stxsyysrqtssje" localSheetId="10">'视同销售和房地产开发企业特定业务纳税调整明细表'!$C$14</definedName>
    <definedName name="sheet10_f_stxsyysrssje" localSheetId="10">'视同销售和房地产开发企业特定业务纳税调整明细表'!$C$5</definedName>
    <definedName name="sheet10_f_tglwcbnstzje" localSheetId="10">'视同销售和房地产开发企业特定业务纳税调整明细表'!$D$23</definedName>
    <definedName name="sheet10_f_tglwcbssje" localSheetId="10">'视同销售和房地产开发企业特定业务纳税调整明细表'!$C$23</definedName>
    <definedName name="sheet10_f_tglwsrnstzje" localSheetId="10">'视同销售和房地产开发企业特定业务纳税调整明细表'!$D$13</definedName>
    <definedName name="sheet10_f_tglwsrssje" localSheetId="10">'视同销售和房地产开发企业特定业务纳税调整明细表'!$C$13</definedName>
    <definedName name="sheet10_f_xswwgcpsrssje" localSheetId="10">'视同销售和房地产开发企业特定业务纳税调整明细表'!$C$27</definedName>
    <definedName name="sheet10_f_xswwgcpyjmlenstzje" localSheetId="10">'视同销售和房地产开发企业特定业务纳税调整明细表'!$D$28</definedName>
    <definedName name="sheet10_f_xswwgcpyjmlessje" localSheetId="10">'视同销售和房地产开发企业特定业务纳税调整明细表'!$C$28</definedName>
    <definedName name="sheet10_f_xswwgcpzwgcpssje" localSheetId="10">'视同销售和房地产开发企业特定业务纳税调整明细表'!$C$31</definedName>
    <definedName name="sheet10_f_xtsxyysrnstzje" localSheetId="10">'视同销售和房地产开发企业特定业务纳税调整明细表'!$D$5</definedName>
    <definedName name="sheet10_f_yydwjzcbnstzje" localSheetId="10">'视同销售和房地产开发企业特定业务纳税调整明细表'!$D$21</definedName>
    <definedName name="sheet10_f_yydwjzcbssje" localSheetId="10">'视同销售和房地产开发企业特定业务纳税调整明细表'!$C$21</definedName>
    <definedName name="sheet10_f_yydwjzsrnstzje" localSheetId="10">'视同销售和房地产开发企业特定业务纳税调整明细表'!$D$11</definedName>
    <definedName name="sheet10_f_yydwjzsrssje" localSheetId="10">'视同销售和房地产开发企业特定业务纳税调整明细表'!$C$11</definedName>
    <definedName name="sheet10_f_yydwtzcbnstzje" localSheetId="10">'视同销售和房地产开发企业特定业务纳税调整明细表'!$D$22</definedName>
    <definedName name="sheet10_f_yydwtzcbssje" localSheetId="10">'视同销售和房地产开发企业特定业务纳税调整明细表'!$C$22</definedName>
    <definedName name="sheet10_f_yydwtzsrnstzje" localSheetId="10">'视同销售和房地产开发企业特定业务纳税调整明细表'!$D$12</definedName>
    <definedName name="sheet10_f_yydwtzsrssje" localSheetId="10">'视同销售和房地产开发企业特定业务纳税调整明细表'!$C$12</definedName>
    <definedName name="sheet10_f_yygxfpcbnstzje" localSheetId="10">'视同销售和房地产开发企业特定业务纳税调整明细表'!$D$20</definedName>
    <definedName name="sheet10_f_yygxfpcbssje" localSheetId="10">'视同销售和房地产开发企业特定业务纳税调整明细表'!$C$20</definedName>
    <definedName name="sheet10_f_yygxfpsrnstzje" localSheetId="10">'视同销售和房地产开发企业特定业务纳税调整明细表'!$D$10</definedName>
    <definedName name="sheet10_f_yygxfpsrssje" localSheetId="10">'视同销售和房地产开发企业特定业务纳税调整明细表'!$C$10</definedName>
    <definedName name="sheet10_f_yyjjyccbnstzje" localSheetId="10">'视同销售和房地产开发企业特定业务纳税调整明细表'!$D$18</definedName>
    <definedName name="sheet10_f_yyjjyccbssje" localSheetId="10">'视同销售和房地产开发企业特定业务纳税调整明细表'!$C$18</definedName>
    <definedName name="sheet10_f_yyjjycsrnstzje" localSheetId="10">'视同销售和房地产开发企业特定业务纳税调整明细表'!$D$8</definedName>
    <definedName name="sheet10_f_yyjjycsrssje" localSheetId="10">'视同销售和房地产开发企业特定业务纳税调整明细表'!$C$8</definedName>
    <definedName name="sheet10_f_yysctgcbnstzje" localSheetId="10">'视同销售和房地产开发企业特定业务纳税调整明细表'!$D$17</definedName>
    <definedName name="sheet10_f_yysctgcbssje" localSheetId="10">'视同销售和房地产开发企业特定业务纳税调整明细表'!$C$17</definedName>
    <definedName name="sheet10_f_yysctgsrnstzje" localSheetId="10">'视同销售和房地产开发企业特定业务纳税调整明细表'!$D$7</definedName>
    <definedName name="sheet10_f_yysctgsrssje" localSheetId="10">'视同销售和房地产开发企业特定业务纳税调整明细表'!$C$7</definedName>
    <definedName name="sheet10_f_yyzgjlcbnstzje" localSheetId="10">'视同销售和房地产开发企业特定业务纳税调整明细表'!$D$19</definedName>
    <definedName name="sheet10_f_yyzgjlcbssje" localSheetId="10">'视同销售和房地产开发企业特定业务纳税调整明细表'!$C$19</definedName>
    <definedName name="sheet10_f_yyzgjlsrnstzje" localSheetId="10">'视同销售和房地产开发企业特定业务纳税调整明细表'!$D$9</definedName>
    <definedName name="sheet10_f_yyzgjlsrssje" localSheetId="10">'视同销售和房地产开发企业特定业务纳税调整明细表'!$C$9</definedName>
    <definedName name="sheet10_f_zhdxswwgcpnstzje" localSheetId="10">'视同销售和房地产开发企业特定业务纳税调整明细表'!$D$32</definedName>
    <definedName name="sheet10_f_zhdxswwgcpssje" localSheetId="10">'视同销售和房地产开发企业特定业务纳税调整明细表'!$C$32</definedName>
    <definedName name="sheet10_f_zhsjfsdyysjnstzje" localSheetId="10">'视同销售和房地产开发企业特定业务纳税调整明细表'!$D$33</definedName>
    <definedName name="sheet10_f_zhsjfsdyysjssje" localSheetId="10">'视同销售和房地产开发企业特定业务纳税调整明细表'!$C$33</definedName>
    <definedName name="sheet10_fvo_classname" localSheetId="10">'视同销售和房地产开发企业特定业务纳税调整明细表'!$A$1</definedName>
    <definedName name="sheet11_f_cxsjcg12gyhtje" localSheetId="11">'未按权责发生制确认收入纳税调整明细表'!$C$12</definedName>
    <definedName name="sheet11_f_cxsjcg12gynstzje" localSheetId="11">'未按权责发生制确认收入纳税调整明细表'!$H$12</definedName>
    <definedName name="sheet11_f_cxsjcg12gyssjebn" localSheetId="11">'未按权责发生制确认收入纳税调整明细表'!$F$12</definedName>
    <definedName name="sheet11_f_cxsjcg12gyssjelj" localSheetId="11">'未按权责发生制确认收入纳税调整明细表'!$G$12</definedName>
    <definedName name="sheet11_f_cxsjcg12gyzzjebn" localSheetId="11">'未按权责发生制确认收入纳税调整明细表'!$D$12</definedName>
    <definedName name="sheet11_f_cxsjcg12gyzzjelj" localSheetId="11">'未按权责发生制确认收入纳税调整明细表'!$E$12</definedName>
    <definedName name="sheet11_f_fqqrsrhtje" localSheetId="11">'未按权责发生制确认收入纳税调整明细表'!$C$10</definedName>
    <definedName name="sheet11_f_fqqrsrnstzje" localSheetId="11">'未按权责发生制确认收入纳税调整明细表'!$H$10</definedName>
    <definedName name="sheet11_f_fqqrsrssjebn" localSheetId="11">'未按权责发生制确认收入纳税调整明细表'!$F$10</definedName>
    <definedName name="sheet11_f_fqqrsrssjelj" localSheetId="11">'未按权责发生制确认收入纳税调整明细表'!$G$10</definedName>
    <definedName name="sheet11_f_fqqrsrzzjebn" localSheetId="11">'未按权责发生制确认收入纳税调整明细表'!$D$10</definedName>
    <definedName name="sheet11_f_fqqrsrzzjelj" localSheetId="11">'未按权责发生制确认收入纳税调整明细表'!$E$10</definedName>
    <definedName name="sheet11_f_fqskfsxshwsrhtje" localSheetId="11">'未按权责发生制确认收入纳税调整明细表'!$C$11</definedName>
    <definedName name="sheet11_f_fqskfsxshwsrlj" localSheetId="11">'未按权责发生制确认收入纳税调整明细表'!$G$11</definedName>
    <definedName name="sheet11_f_fqskfsxshwsrnstzje" localSheetId="11">'未按权责发生制确认收入纳税调整明细表'!$H$11</definedName>
    <definedName name="sheet11_f_fqskfsxshwsrssjebn" localSheetId="11">'未按权责发生制确认收入纳税调整明细表'!$F$11</definedName>
    <definedName name="sheet11_f_fqskfsxshwsrzzjebn" localSheetId="11">'未按权责发生制确认收入纳税调整明细表'!$D$11</definedName>
    <definedName name="sheet11_f_fqskfsxshwsrzzjelj" localSheetId="11">'未按权责发生制确认收入纳税调整明细表'!$E$11</definedName>
    <definedName name="sheet11_f_hjhtje" localSheetId="11">'未按权责发生制确认收入纳税调整明细表'!$C$19</definedName>
    <definedName name="sheet11_f_hjnstzje" localSheetId="11">'未按权责发生制确认收入纳税调整明细表'!$H$19</definedName>
    <definedName name="sheet11_f_hjssjebn" localSheetId="11">'未按权责发生制确认收入纳税调整明细表'!$F$19</definedName>
    <definedName name="sheet11_f_hjssjelj" localSheetId="11">'未按权责发生制确认收入纳税调整明细表'!$G$19</definedName>
    <definedName name="sheet11_f_hjzzjebn" localSheetId="11">'未按权责发生制确认收入纳税调整明细表'!$D$19</definedName>
    <definedName name="sheet11_f_hjzzjelj" localSheetId="11">'未按权责发生制确认收入纳税调整明细表'!$E$19</definedName>
    <definedName name="sheet11_f_kqsqdzjlxtxqhtje" localSheetId="11">'未按权责发生制确认收入纳税调整明细表'!$C$6</definedName>
    <definedName name="sheet11_f_kqsqdzjlxtxqnstzje" localSheetId="11">'未按权责发生制确认收入纳税调整明细表'!$H$6</definedName>
    <definedName name="sheet11_f_kqsqdzjlxtxqssjebn" localSheetId="11">'未按权责发生制确认收入纳税调整明细表'!$F$6</definedName>
    <definedName name="sheet11_f_kqsqdzjlxtxqssjelj" localSheetId="11">'未按权责发生制确认收入纳税调整明细表'!$G$6</definedName>
    <definedName name="sheet11_f_kqsqdzjlxtxqzzjebn" localSheetId="11">'未按权责发生制确认收入纳税调整明细表'!$D$6</definedName>
    <definedName name="sheet11_f_kqsqdzjlxtxqzzjelj" localSheetId="11">'未按权责发生制确认收入纳税调整明细表'!$E$6</definedName>
    <definedName name="sheet11_f_lxhtje" localSheetId="11">'未按权责发生制确认收入纳税调整明细表'!$C$8</definedName>
    <definedName name="sheet11_f_lxnstzje" localSheetId="11">'未按权责发生制确认收入纳税调整明细表'!$H$8</definedName>
    <definedName name="sheet11_f_lxssjebn" localSheetId="11">'未按权责发生制确认收入纳税调整明细表'!$F$8</definedName>
    <definedName name="sheet11_f_lxssjelj" localSheetId="11">'未按权责发生制确认收入纳税调整明细表'!$G$8</definedName>
    <definedName name="sheet11_f_lxzzjebn" localSheetId="11">'未按权责发生制确认收入纳税调整明细表'!$D$8</definedName>
    <definedName name="sheet11_f_lxzzjelj" localSheetId="11">'未按权责发生制确认收入纳税调整明细表'!$E$8</definedName>
    <definedName name="sheet11_f_qtfqqrsrhtje" localSheetId="11">'未按权责发生制确认收入纳税调整明细表'!$C$13</definedName>
    <definedName name="sheet11_f_qtfqqrsrnstzje" localSheetId="11">'未按权责发生制确认收入纳税调整明细表'!$H$13</definedName>
    <definedName name="sheet11_f_qtfqqrsrssjebn" localSheetId="11">'未按权责发生制确认收入纳税调整明细表'!$F$13</definedName>
    <definedName name="sheet11_f_qtfqqrsrssjelj" localSheetId="11">'未按权责发生制确认收入纳税调整明细表'!$G$13</definedName>
    <definedName name="sheet11_f_qtfqqrsrzzjebn" localSheetId="11">'未按权责发生制确认收入纳税调整明细表'!$D$13</definedName>
    <definedName name="sheet11_f_qtfqqrsrzzjelj" localSheetId="11">'未按权责发生制确认收入纳税调整明细表'!$E$13</definedName>
    <definedName name="sheet11_f_qthtje" localSheetId="11">'未按权责发生制确认收入纳税调整明细表'!$C$17</definedName>
    <definedName name="sheet11_f_qtnstzje" localSheetId="11">'未按权责发生制确认收入纳税调整明细表'!$H$17</definedName>
    <definedName name="sheet11_f_qtssjebn" localSheetId="11">'未按权责发生制确认收入纳税调整明细表'!$F$17</definedName>
    <definedName name="sheet11_f_qtssjelj" localSheetId="11">'未按权责发生制确认收入纳税调整明细表'!$G$17</definedName>
    <definedName name="sheet11_f_qtwaqzfszqrsrhtje" localSheetId="11">'未按权责发生制确认收入纳税调整明细表'!$C$18</definedName>
    <definedName name="sheet11_f_qtwaqzfszqrsrnstzje" localSheetId="11">'未按权责发生制确认收入纳税调整明细表'!$H$18</definedName>
    <definedName name="sheet11_f_qtwaqzfszqrsrssjebn" localSheetId="11">'未按权责发生制确认收入纳税调整明细表'!$F$18</definedName>
    <definedName name="sheet11_f_qtwaqzfszqrsrssjelj" localSheetId="11">'未按权责发生制确认收入纳税调整明细表'!$G$18</definedName>
    <definedName name="sheet11_f_qtwaqzfszqrsrzzjebn" localSheetId="11">'未按权责发生制确认收入纳税调整明细表'!$D$18</definedName>
    <definedName name="sheet11_f_qtwaqzfszqrsrzzjelj" localSheetId="11">'未按权责发生制确认收入纳税调整明细表'!$E$18</definedName>
    <definedName name="sheet11_f_qtzzjebn" localSheetId="11">'未按权责发生制确认收入纳税调整明细表'!$D$17</definedName>
    <definedName name="sheet11_f_qtzzjelj" localSheetId="11">'未按权责发生制确认收入纳税调整明细表'!$E$17</definedName>
    <definedName name="sheet11_f_txqsyfhtje" localSheetId="11">'未按权责发生制确认收入纳税调整明细表'!$C$9</definedName>
    <definedName name="sheet11_f_tzqsyfnstzje" localSheetId="11">'未按权责发生制确认收入纳税调整明细表'!$H$9</definedName>
    <definedName name="sheet11_f_tzqsyfssjebn" localSheetId="11">'未按权责发生制确认收入纳税调整明细表'!$F$9</definedName>
    <definedName name="sheet11_f_tzqsyfssjelj" localSheetId="11">'未按权责发生制确认收入纳税调整明细表'!$G$9</definedName>
    <definedName name="sheet11_f_tzqsyfzzjebn" localSheetId="11">'未按权责发生制确认收入纳税调整明细表'!$D$9</definedName>
    <definedName name="sheet11_f_tzqsyfzzjelj" localSheetId="11">'未按权责发生制确认收入纳税调整明细表'!$E$9</definedName>
    <definedName name="sheet11_f_ysyxgdzfbzhtje" localSheetId="11">'未按权责发生制确认收入纳税调整明细表'!$C$15</definedName>
    <definedName name="sheet11_f_ysyxgdzfbznstzje" localSheetId="11">'未按权责发生制确认收入纳税调整明细表'!$H$15</definedName>
    <definedName name="sheet11_f_ysyxgdzfbzssjebn" localSheetId="11">'未按权责发生制确认收入纳税调整明细表'!$F$15</definedName>
    <definedName name="sheet11_f_ysyxgdzfbzssjelj" localSheetId="11">'未按权责发生制确认收入纳税调整明细表'!$G$15</definedName>
    <definedName name="sheet11_f_ysyxgdzfbzzzjebn" localSheetId="11">'未按权责发生制确认收入纳税调整明细表'!$D$15</definedName>
    <definedName name="sheet11_f_ysyxgdzfbzzzjelj" localSheetId="11">'未按权责发生制确认收入纳税调整明细表'!$E$15</definedName>
    <definedName name="sheet11_f_yzcxgdzfbzhtje" localSheetId="11">'未按权责发生制确认收入纳税调整明细表'!$C$16</definedName>
    <definedName name="sheet11_f_yzcxgdzfbznstzje" localSheetId="11">'未按权责发生制确认收入纳税调整明细表'!$H$16</definedName>
    <definedName name="sheet11_f_yzcxgdzfbzssjebn" localSheetId="11">'未按权责发生制确认收入纳税调整明细表'!$F$16</definedName>
    <definedName name="sheet11_f_yzcxgdzfbzssjelj" localSheetId="11">'未按权责发生制确认收入纳税调整明细表'!$G$16</definedName>
    <definedName name="sheet11_f_yzcxgdzfbzzzjebn" localSheetId="11">'未按权责发生制确认收入纳税调整明细表'!$D$16</definedName>
    <definedName name="sheet11_f_yzcxgdzfbzzzjelj" localSheetId="11">'未按权责发生制确认收入纳税调整明细表'!$E$16</definedName>
    <definedName name="sheet11_f_zfbzdysrhtje" localSheetId="11">'未按权责发生制确认收入纳税调整明细表'!$C$14</definedName>
    <definedName name="sheet11_f_zfbzdysrnstzje" localSheetId="11">'未按权责发生制确认收入纳税调整明细表'!$H$14</definedName>
    <definedName name="sheet11_f_zfbzdysrssjebn" localSheetId="11">'未按权责发生制确认收入纳税调整明细表'!$F$14</definedName>
    <definedName name="sheet11_f_zfbzdysrssjelj" localSheetId="11">'未按权责发生制确认收入纳税调整明细表'!$G$14</definedName>
    <definedName name="sheet11_f_zfbzdysrzzjebn" localSheetId="11">'未按权责发生制确认收入纳税调整明细表'!$D$14</definedName>
    <definedName name="sheet11_f_zfbzdysrzzjelj" localSheetId="11">'未按权责发生制确认收入纳税调整明细表'!$E$14</definedName>
    <definedName name="sheet11_f_zjhtje" localSheetId="11">'未按权责发生制确认收入纳税调整明细表'!$C$7</definedName>
    <definedName name="sheet11_f_zjnstzje" localSheetId="11">'未按权责发生制确认收入纳税调整明细表'!$H$7</definedName>
    <definedName name="sheet11_f_zjssjebn" localSheetId="11">'未按权责发生制确认收入纳税调整明细表'!$F$7</definedName>
    <definedName name="sheet11_f_zjssjelj" localSheetId="11">'未按权责发生制确认收入纳税调整明细表'!$G$7</definedName>
    <definedName name="sheet11_f_zjzzjebn" localSheetId="11">'未按权责发生制确认收入纳税调整明细表'!$D$7</definedName>
    <definedName name="sheet11_f_zjzzjelj" localSheetId="11">'未按权责发生制确认收入纳税调整明细表'!$E$7</definedName>
    <definedName name="sheet11_fvo_classname" localSheetId="12">'专项用途财政性资金纳税调整明细表'!$A$1</definedName>
    <definedName name="sheet11_fvo_classname" localSheetId="11">'未按权责发生制确认收入纳税调整明细表'!$A$1</definedName>
    <definedName name="sheet12_f_cqgqtzcysynstzje" localSheetId="12">'投资收益纳税调整明细表'!$E$11</definedName>
    <definedName name="sheet12_f_cqgqtzczsynstzje" localSheetId="12">'投资收益纳税调整明细表'!$L$11</definedName>
    <definedName name="sheet12_f_cqgqtzcztzzmjz" localSheetId="12">'投资收益纳税调整明细表'!$H$11</definedName>
    <definedName name="sheet12_f_cqgqtzjsjc" localSheetId="12">'投资收益纳税调整明细表'!$I$11</definedName>
    <definedName name="sheet12_f_cqgqtzkjqrczsdhss" localSheetId="12">'投资收益纳税调整明细表'!$J$11</definedName>
    <definedName name="sheet12_f_cqgqtzkjqrczsr" localSheetId="12">'投资收益纳税调整明细表'!$F$11</definedName>
    <definedName name="sheet12_f_cqgqtznstzje" localSheetId="12">'投资收益纳税调整明细表'!$M$11:$M$11</definedName>
    <definedName name="sheet12_f_cqgqtzssje" localSheetId="12">'投资收益纳税调整明细表'!$D$11</definedName>
    <definedName name="sheet12_f_cqgqtzssjsczsd" localSheetId="12">'投资收益纳税调整明细表'!$K$11</definedName>
    <definedName name="sheet12_f_cqgqtzssjsczsr" localSheetId="12">'投资收益纳税调整明细表'!$G$11</definedName>
    <definedName name="sheet12_f_cqgqtzzzje" localSheetId="12">'投资收益纳税调整明细表'!$C$11</definedName>
    <definedName name="sheet12_f_cqzqtzcysynstzje" localSheetId="12">'投资收益纳税调整明细表'!$E$13</definedName>
    <definedName name="sheet12_f_cqzqtzczsynstzje" localSheetId="12">'投资收益纳税调整明细表'!$L$13</definedName>
    <definedName name="sheet12_f_cqzqtzcztzjsjc" localSheetId="12">'投资收益纳税调整明细表'!$I$13</definedName>
    <definedName name="sheet12_f_cqzqtzcztzzmjz" localSheetId="12">'投资收益纳税调整明细表'!$H$13</definedName>
    <definedName name="sheet12_f_cqzqtzkjqrczsdhss" localSheetId="12">'投资收益纳税调整明细表'!$J$13</definedName>
    <definedName name="sheet12_f_cqzqtzkjqrczsr" localSheetId="12">'投资收益纳税调整明细表'!$F$13</definedName>
    <definedName name="sheet12_f_cqzqtznstzje" localSheetId="12">'投资收益纳税调整明细表'!$M$13:$M$13</definedName>
    <definedName name="sheet12_f_cqzqtzssje" localSheetId="12">'投资收益纳税调整明细表'!$D$13</definedName>
    <definedName name="sheet12_f_cqzqtzssjsczsd" localSheetId="12">'投资收益纳税调整明细表'!$K$13</definedName>
    <definedName name="sheet12_f_cqzqtzssjsczsr" localSheetId="12">'投资收益纳税调整明细表'!$G$13</definedName>
    <definedName name="sheet12_f_cqzqtzzzje" localSheetId="12">'投资收益纳税调整明细表'!$C$13</definedName>
    <definedName name="sheet12_f_cyzdqtzcysynstzje" localSheetId="12">'投资收益纳税调整明细表'!$E$8</definedName>
    <definedName name="sheet12_f_cyzdqtzczsynstzje" localSheetId="12">'投资收益纳税调整明细表'!$L$8</definedName>
    <definedName name="sheet12_f_cyzdqtzcztzjsjc" localSheetId="12">'投资收益纳税调整明细表'!$I$8</definedName>
    <definedName name="sheet12_f_cyzdqtzcztzzmjz" localSheetId="12">'投资收益纳税调整明细表'!$H$8</definedName>
    <definedName name="sheet12_f_cyzdqtzkjqrczsehss" localSheetId="12">'投资收益纳税调整明细表'!$J$8</definedName>
    <definedName name="sheet12_f_cyzdqtzkjqrczsr" localSheetId="12">'投资收益纳税调整明细表'!$F$8</definedName>
    <definedName name="sheet12_f_cyzdqtznstzje" localSheetId="12">'投资收益纳税调整明细表'!$M$8:$M$8</definedName>
    <definedName name="sheet12_f_cyzdqtzssje" localSheetId="12">'投资收益纳税调整明细表'!$D$8</definedName>
    <definedName name="sheet12_f_cyzdqtzssjsczsd" localSheetId="12">'投资收益纳税调整明细表'!$K$8</definedName>
    <definedName name="sheet12_f_cyzdqtzssjsczss" localSheetId="12">'投资收益纳税调整明细表'!$G$8</definedName>
    <definedName name="sheet12_f_cyzdqtzzzje" localSheetId="12">'投资收益纳税调整明细表'!$C$8</definedName>
    <definedName name="sheet12_f_dqtzcysynstzje" localSheetId="12">'投资收益纳税调整明细表'!$E$12</definedName>
    <definedName name="sheet12_f_dqtzczsynstzje" localSheetId="12">'投资收益纳税调整明细表'!$L$12</definedName>
    <definedName name="sheet12_f_dqtzcztzjsjc" localSheetId="12">'投资收益纳税调整明细表'!$I$12</definedName>
    <definedName name="sheet12_f_dqtzcztzzmjz" localSheetId="12">'投资收益纳税调整明细表'!$H$12</definedName>
    <definedName name="sheet12_f_dqtzkjqrczsdhss" localSheetId="12">'投资收益纳税调整明细表'!$J$12</definedName>
    <definedName name="sheet12_f_dqtzkjqrczsr" localSheetId="12">'投资收益纳税调整明细表'!$F$12</definedName>
    <definedName name="sheet12_f_dqtznstzje" localSheetId="12">'投资收益纳税调整明细表'!$M$12:$M$12</definedName>
    <definedName name="sheet12_f_dqtzssje" localSheetId="12">'投资收益纳税调整明细表'!$D$12</definedName>
    <definedName name="sheet12_f_dqtzssjsczsr" localSheetId="12">'投资收益纳税调整明细表'!$G$12</definedName>
    <definedName name="sheet12_f_dqtzsssjsczsd" localSheetId="12">'投资收益纳税调整明细表'!$K$12</definedName>
    <definedName name="sheet12_f_dqtzzje" localSheetId="12">'投资收益纳税调整明细表'!$C$12</definedName>
    <definedName name="sheet12_f_hjcysynstzje" localSheetId="12">'投资收益纳税调整明细表'!$E$15</definedName>
    <definedName name="sheet12_f_hjczsynstzje" localSheetId="12">'投资收益纳税调整明细表'!$L$15</definedName>
    <definedName name="sheet12_f_hjcztzjsjc" localSheetId="12">'投资收益纳税调整明细表'!$I$15</definedName>
    <definedName name="sheet12_f_hjcztzzmjz" localSheetId="12">'投资收益纳税调整明细表'!$H$15</definedName>
    <definedName name="sheet12_f_hjkjqrczsdhss" localSheetId="12">'投资收益纳税调整明细表'!$J$15</definedName>
    <definedName name="sheet12_f_hjkjqrczsr" localSheetId="12">'投资收益纳税调整明细表'!$F$15</definedName>
    <definedName name="sheet12_f_hjnstzje" localSheetId="12">'投资收益纳税调整明细表'!$M$15:$M$15</definedName>
    <definedName name="sheet12_f_hjssje" localSheetId="12">'投资收益纳税调整明细表'!$D$15</definedName>
    <definedName name="sheet12_f_hjssjsczsd" localSheetId="12">'投资收益纳税调整明细表'!$K$15</definedName>
    <definedName name="sheet12_f_hjssjsczsr" localSheetId="12">'投资收益纳税调整明细表'!$G$15</definedName>
    <definedName name="sheet12_f_hjzzje" localSheetId="12">'投资收益纳税调整明细表'!$C$15</definedName>
    <definedName name="sheet12_f_jyxjrfzcysynstzje" localSheetId="12">'投资收益纳税调整明细表'!$E$10</definedName>
    <definedName name="sheet12_f_jyxjrfzczsynstzje" localSheetId="12">'投资收益纳税调整明细表'!$L$10</definedName>
    <definedName name="sheet12_f_jyxjrfzcztzzmjz" localSheetId="12">'投资收益纳税调整明细表'!$H$10</definedName>
    <definedName name="sheet12_f_jyxjrfzjsjc" localSheetId="12">'投资收益纳税调整明细表'!$I$10</definedName>
    <definedName name="sheet12_f_jyxjrfzkjqrczsehss" localSheetId="12">'投资收益纳税调整明细表'!$J$10</definedName>
    <definedName name="sheet12_f_jyxjrfzkjqrczsr" localSheetId="12">'投资收益纳税调整明细表'!$F$10</definedName>
    <definedName name="sheet12_f_jyxjrfznstzje" localSheetId="12">'投资收益纳税调整明细表'!$M$10:$M$10</definedName>
    <definedName name="sheet12_f_jyxjrfzssje" localSheetId="12">'投资收益纳税调整明细表'!$D$10</definedName>
    <definedName name="sheet12_f_jyxjrfzssjsczsd" localSheetId="12">'投资收益纳税调整明细表'!$K$10</definedName>
    <definedName name="sheet12_f_jyxjrfzssjsczsr" localSheetId="12">'投资收益纳税调整明细表'!$G$10</definedName>
    <definedName name="sheet12_f_jyxjrfzzzje" localSheetId="12">'投资收益纳税调整明细表'!$C$10</definedName>
    <definedName name="sheet12_f_jyxjrzccysynstzje" localSheetId="12">'投资收益纳税调整明细表'!$E$6</definedName>
    <definedName name="sheet12_f_jyxjrzcczsynstzje" localSheetId="12">'投资收益纳税调整明细表'!$L$6</definedName>
    <definedName name="sheet12_f_jyxjrzccztzjsjc" localSheetId="12">'投资收益纳税调整明细表'!$I$6</definedName>
    <definedName name="sheet12_f_jyxjrzccztzzmjz" localSheetId="12">'投资收益纳税调整明细表'!$H$6</definedName>
    <definedName name="sheet12_f_jyxjrzckjqrczsdhss" localSheetId="12">'投资收益纳税调整明细表'!$J$6</definedName>
    <definedName name="sheet12_f_jyxjrzckjqrczsr" localSheetId="12">'投资收益纳税调整明细表'!$F$6</definedName>
    <definedName name="sheet12_f_jyxjrzcnstzje" localSheetId="12">'投资收益纳税调整明细表'!$M$6:$M$6</definedName>
    <definedName name="sheet12_f_jyxjrzcssje" localSheetId="12">'投资收益纳税调整明细表'!$D$6</definedName>
    <definedName name="sheet12_f_jyxjrzcssjsczsd" localSheetId="12">'投资收益纳税调整明细表'!$K$6</definedName>
    <definedName name="sheet12_f_jyxjrzcssjsczsr" localSheetId="12">'投资收益纳税调整明细表'!$G$6</definedName>
    <definedName name="sheet12_f_jyxjrzczzje" localSheetId="12">'投资收益纳税调整明细表'!$C$6</definedName>
    <definedName name="sheet12_f_kgcsjrzccysynstzje" localSheetId="12">'投资收益纳税调整明细表'!$E$7</definedName>
    <definedName name="sheet12_f_kgcsjrzcczsynstzje" localSheetId="12">'投资收益纳税调整明细表'!$L$7</definedName>
    <definedName name="sheet12_f_kgcsjrzccztzjsjc" localSheetId="12">'投资收益纳税调整明细表'!$I$7</definedName>
    <definedName name="sheet12_f_kgcsjrzccztzzmjz" localSheetId="12">'投资收益纳税调整明细表'!$H$7</definedName>
    <definedName name="sheet12_f_kgcsjrzckjqrczsehss" localSheetId="12">'投资收益纳税调整明细表'!$J$7</definedName>
    <definedName name="sheet12_f_kgcsjrzckjqrczsr" localSheetId="12">'投资收益纳税调整明细表'!$F$7</definedName>
    <definedName name="sheet12_f_kgcsjrzcnstzje" localSheetId="12">'投资收益纳税调整明细表'!$M$7:$M$7</definedName>
    <definedName name="sheet12_f_kgcsjrzcssje" localSheetId="12">'投资收益纳税调整明细表'!$D$7</definedName>
    <definedName name="sheet12_f_kgcsjrzcssjsczsd" localSheetId="12">'投资收益纳税调整明细表'!$K$7</definedName>
    <definedName name="sheet12_f_kgcsjrzcssjsczsr" localSheetId="12">'投资收益纳税调整明细表'!$G$7</definedName>
    <definedName name="sheet12_f_kgcsjrzczzje" localSheetId="12">'投资收益纳税调整明细表'!$C$7</definedName>
    <definedName name="sheet12_f_qtctzzmjz" localSheetId="12">'投资收益纳税调整明细表'!$H$14</definedName>
    <definedName name="sheet12_f_qtcysynstzje" localSheetId="12">'投资收益纳税调整明细表'!$E$14</definedName>
    <definedName name="sheet12_f_qtczsynstzje" localSheetId="12">'投资收益纳税调整明细表'!$L$14</definedName>
    <definedName name="sheet12_f_qtcztzjsjc" localSheetId="12">'投资收益纳税调整明细表'!$I$14</definedName>
    <definedName name="sheet12_f_qtkjqrczsdhss" localSheetId="12">'投资收益纳税调整明细表'!$J$14</definedName>
    <definedName name="sheet12_f_qtkjqrczsr" localSheetId="12">'投资收益纳税调整明细表'!$F$14</definedName>
    <definedName name="sheet12_f_qtnstzje" localSheetId="12">'投资收益纳税调整明细表'!$M$14:$M$14</definedName>
    <definedName name="sheet12_f_qtssje" localSheetId="12">'投资收益纳税调整明细表'!$D$14</definedName>
    <definedName name="sheet12_f_qtssjsczsd" localSheetId="12">'投资收益纳税调整明细表'!$K$14</definedName>
    <definedName name="sheet12_f_qtssjsczsr" localSheetId="12">'投资收益纳税调整明细表'!$G$14</definedName>
    <definedName name="sheet12_f_qtzzje" localSheetId="12">'投资收益纳税调整明细表'!$C$14</definedName>
    <definedName name="sheet12_f_ssjsczsd" localSheetId="12">'投资收益纳税调整明细表'!$K$9</definedName>
    <definedName name="sheet12_f_ysgjcysynstzje" localSheetId="12">'投资收益纳税调整明细表'!$E$9</definedName>
    <definedName name="sheet12_f_ysgjczsynstzje" localSheetId="12">'投资收益纳税调整明细表'!$L$9</definedName>
    <definedName name="sheet12_f_ysgjcztzjsjc" localSheetId="12">'投资收益纳税调整明细表'!$I$9</definedName>
    <definedName name="sheet12_f_ysgjcztzzmjz" localSheetId="12">'投资收益纳税调整明细表'!$H$9</definedName>
    <definedName name="sheet12_f_ysgjkjqrczsehss" localSheetId="12">'投资收益纳税调整明细表'!$J$9</definedName>
    <definedName name="sheet12_f_ysgjkjqrczsr" localSheetId="12">'投资收益纳税调整明细表'!$F$9</definedName>
    <definedName name="sheet12_f_ysgjnstzje" localSheetId="12">'投资收益纳税调整明细表'!$M$9:$M$9</definedName>
    <definedName name="sheet12_f_ysgjssje" localSheetId="12">'投资收益纳税调整明细表'!$D$9</definedName>
    <definedName name="sheet12_f_ysgjssjsczsr" localSheetId="12">'投资收益纳税调整明细表'!$G$9</definedName>
    <definedName name="sheet12_f_ysgjzzje" localSheetId="12">'投资收益纳税调整明细表'!$C$9</definedName>
    <definedName name="sheet12_fvo_classname" localSheetId="12">'投资收益纳税调整明细表'!$A$1</definedName>
    <definedName name="sheet13_f_bnbnjyjyje" localSheetId="13">'专项用途财政性资金纳税调整明细表'!$N$13</definedName>
    <definedName name="sheet13_f_bnbnjysjczje" localSheetId="13">'专项用途财政性资金纳税调整明细表'!$O$13</definedName>
    <definedName name="sheet13_f_bnbnjyyjrbnje" localSheetId="13">'专项用途财政性资金纳税调整明细表'!$P$13</definedName>
    <definedName name="sheet13_f_bnbnzcqkfyhzcje" localSheetId="13">'专项用途财政性资金纳税调整明细表'!$M$13</definedName>
    <definedName name="sheet13_f_bnbnzcqkzcje" localSheetId="13">'专项用途财政性资金纳税调整明细表'!$L$13</definedName>
    <definedName name="sheet13_f_bnczxje" localSheetId="13">'专项用途财政性资金纳税调整明细表'!$D$13</definedName>
    <definedName name="sheet13_f_bnfhbzczxzjje" localSheetId="13">'专项用途财政性资金纳税调整明细表'!$E$13</definedName>
    <definedName name="sheet13_f_bnfhbzczxzjjrbndje" localSheetId="13">'专项用途财政性资金纳税调整明细表'!$F$13</definedName>
    <definedName name="sheet13_f_bnqdnd" localSheetId="13">'专项用途财政性资金纳税调整明细表'!$C$13</definedName>
    <definedName name="sheet13_f_hjbnjyjyje" localSheetId="13">'专项用途财政性资金纳税调整明细表'!$N$14</definedName>
    <definedName name="sheet13_f_hjbnjyyjrbnje" localSheetId="13">'专项用途财政性资金纳税调整明细表'!$P$14</definedName>
    <definedName name="sheet13_f_hjbnsjczje" localSheetId="13">'专项用途财政性资金纳税调整明细表'!$O$14</definedName>
    <definedName name="sheet13_f_hjbnzcqkfyhzcje" localSheetId="13">'专项用途财政性资金纳税调整明细表'!$M$14</definedName>
    <definedName name="sheet13_f_hjbnzcqkzcje" localSheetId="13">'专项用途财政性资金纳税调整明细表'!$L$14</definedName>
    <definedName name="sheet13_f_hjczxje" localSheetId="13">'专项用途财政性资金纳税调整明细表'!$D$14</definedName>
    <definedName name="sheet13_f_hjfhbzczxzjje" localSheetId="13">'专项用途财政性资金纳税调整明细表'!$E$14</definedName>
    <definedName name="sheet13_f_hjfhbzczxzjjrbndje" localSheetId="13">'专项用途财政性资金纳税调整明细表'!$F$14</definedName>
    <definedName name="sheet13_f_qendbnjyjyje" localSheetId="13">'专项用途财政性资金纳税调整明细表'!$N$11</definedName>
    <definedName name="sheet13_f_qendbnjysjczje" localSheetId="13">'专项用途财政性资金纳税调整明细表'!$O$11</definedName>
    <definedName name="sheet13_f_qendbnjyyjrbnje" localSheetId="13">'专项用途财政性资金纳税调整明细表'!$P$11</definedName>
    <definedName name="sheet13_f_qendbnzcqkfyhje" localSheetId="13">'专项用途财政性资金纳税调整明细表'!$M$11</definedName>
    <definedName name="sheet13_f_qendbnzcqkzcje" localSheetId="13">'专项用途财政性资金纳税调整明细表'!$L$11</definedName>
    <definedName name="sheet13_f_qendczxzj" localSheetId="13">'专项用途财政性资金纳税调整明细表'!$D$11</definedName>
    <definedName name="sheet13_f_qendfhbzczxzjje" localSheetId="13">'专项用途财政性资金纳税调整明细表'!$E$11</definedName>
    <definedName name="sheet13_f_qendfhbzczxzjjrbndje" localSheetId="13">'专项用途财政性资金纳税调整明细表'!$F$11</definedName>
    <definedName name="sheet13_f_qendqdnd" localSheetId="13">'专项用途财政性资金纳税调整明细表'!$C$11</definedName>
    <definedName name="sheet13_f_qendqend" localSheetId="13">'专项用途财政性资金纳税调整明细表'!$J$11</definedName>
    <definedName name="sheet13_f_qendqynd" localSheetId="13">'专项用途财政性资金纳税调整明细表'!$K$11</definedName>
    <definedName name="sheet13_f_qsandbnjyjyje" localSheetId="13">'专项用途财政性资金纳税调整明细表'!$N$10</definedName>
    <definedName name="sheet13_f_qsandbnjyyjrbnje" localSheetId="13">'专项用途财政性资金纳税调整明细表'!$P$10</definedName>
    <definedName name="sheet13_f_qsandbnzcqkfyhzcje" localSheetId="13">'专项用途财政性资金纳税调整明细表'!$M$10</definedName>
    <definedName name="sheet13_f_qsandbnzcqkzcje" localSheetId="13">'专项用途财政性资金纳税调整明细表'!$L$10</definedName>
    <definedName name="sheet13_f_qsandczxzj" localSheetId="13">'专项用途财政性资金纳税调整明细表'!$D$10</definedName>
    <definedName name="sheet13_f_qsandfhbzczxzjje" localSheetId="13">'专项用途财政性资金纳税调整明细表'!$E$10</definedName>
    <definedName name="sheet13_f_qsandfhbzczxzjjrbndje" localSheetId="13">'专项用途财政性资金纳税调整明细表'!$F$10</definedName>
    <definedName name="sheet13_f_qsandqdnd" localSheetId="13">'专项用途财政性资金纳税调整明细表'!$C$10</definedName>
    <definedName name="sheet13_f_qsandqsand" localSheetId="13">'专项用途财政性资金纳税调整明细表'!$I$10</definedName>
    <definedName name="sheet13_f_qsandqynd" localSheetId="13">'专项用途财政性资金纳税调整明细表'!$K$10</definedName>
    <definedName name="sheet13_f_qsanndqend" localSheetId="13">'专项用途财政性资金纳税调整明细表'!$J$10</definedName>
    <definedName name="sheet13_f_qsindbnjyjyje" localSheetId="13">'专项用途财政性资金纳税调整明细表'!$N$9</definedName>
    <definedName name="sheet13_f_qsindbnjysjczje" localSheetId="13">'专项用途财政性资金纳税调整明细表'!$O$9</definedName>
    <definedName name="sheet13_f_qsindbnjyyjrbnje" localSheetId="13">'专项用途财政性资金纳税调整明细表'!$P$9</definedName>
    <definedName name="sheet13_f_qsindbnzcqkfyhzcje" localSheetId="13">'专项用途财政性资金纳税调整明细表'!$M$9</definedName>
    <definedName name="sheet13_f_qsindbnzcqkzcje" localSheetId="13">'专项用途财政性资金纳税调整明细表'!$L$9</definedName>
    <definedName name="sheet13_f_qsindczxzj" localSheetId="13">'专项用途财政性资金纳税调整明细表'!$D$9</definedName>
    <definedName name="sheet13_f_qsindfhbzczxzjje" localSheetId="13">'专项用途财政性资金纳税调整明细表'!$E$9</definedName>
    <definedName name="sheet13_f_qsindfhbzczxzjjrbndje" localSheetId="13">'专项用途财政性资金纳税调整明细表'!$F$9</definedName>
    <definedName name="sheet13_f_qsindqdnd" localSheetId="13">'专项用途财政性资金纳税调整明细表'!$C$9</definedName>
    <definedName name="sheet13_f_qsindqend" localSheetId="13">'专项用途财政性资金纳税调整明细表'!$J$9</definedName>
    <definedName name="sheet13_f_qsindqsand" localSheetId="13">'专项用途财政性资金纳税调整明细表'!$I$9</definedName>
    <definedName name="sheet13_f_qsindqsind" localSheetId="13">'专项用途财政性资金纳税调整明细表'!$H$9</definedName>
    <definedName name="sheet13_f_qsindqynd" localSheetId="13">'专项用途财政性资金纳税调整明细表'!$K$9</definedName>
    <definedName name="sheet13_f_qsnndbnjysjczje" localSheetId="13">'专项用途财政性资金纳税调整明细表'!$O$10</definedName>
    <definedName name="sheet13_f_qwndbnjyjyje" localSheetId="13">'专项用途财政性资金纳税调整明细表'!$N$8</definedName>
    <definedName name="sheet13_f_qwndbnjysjczje" localSheetId="13">'专项用途财政性资金纳税调整明细表'!$O$8</definedName>
    <definedName name="sheet13_f_qwndbnjyyjrbnje" localSheetId="13">'专项用途财政性资金纳税调整明细表'!$P$8</definedName>
    <definedName name="sheet13_f_qwndbnzcqkfyhzcje" localSheetId="13">'专项用途财政性资金纳税调整明细表'!$M$8</definedName>
    <definedName name="sheet13_f_qwndbnzcqkzcje" localSheetId="13">'专项用途财政性资金纳税调整明细表'!$L$8</definedName>
    <definedName name="sheet13_f_qwndczxzj" localSheetId="13">'专项用途财政性资金纳税调整明细表'!$D$8</definedName>
    <definedName name="sheet13_f_qwndfhbzczxzjje" localSheetId="13">'专项用途财政性资金纳税调整明细表'!$E$8</definedName>
    <definedName name="sheet13_f_qwndfhbzczxzjjrbndje" localSheetId="13">'专项用途财政性资金纳税调整明细表'!$F$8</definedName>
    <definedName name="sheet13_f_qwndqdnd" localSheetId="13">'专项用途财政性资金纳税调整明细表'!$C$8</definedName>
    <definedName name="sheet13_f_qwndqend" localSheetId="13">'专项用途财政性资金纳税调整明细表'!$J$8</definedName>
    <definedName name="sheet13_f_qwndqsand" localSheetId="13">'专项用途财政性资金纳税调整明细表'!$I$8</definedName>
    <definedName name="sheet13_f_qwndqsind" localSheetId="13">'专项用途财政性资金纳税调整明细表'!$H$8</definedName>
    <definedName name="sheet13_f_qwndqwnd" localSheetId="13">'专项用途财政性资金纳税调整明细表'!$G$8</definedName>
    <definedName name="sheet13_f_qwndqynd" localSheetId="13">'专项用途财政性资金纳税调整明细表'!$K$8</definedName>
    <definedName name="sheet13_f_qyndbnjyjyje" localSheetId="13">'专项用途财政性资金纳税调整明细表'!$N$12</definedName>
    <definedName name="sheet13_f_qyndbnjysjczje" localSheetId="13">'专项用途财政性资金纳税调整明细表'!$O$12</definedName>
    <definedName name="sheet13_f_qyndbnjyyjrbnje" localSheetId="13">'专项用途财政性资金纳税调整明细表'!$P$12</definedName>
    <definedName name="sheet13_f_qyndbnzcqkfyhzcje" localSheetId="13">'专项用途财政性资金纳税调整明细表'!$M$12</definedName>
    <definedName name="sheet13_f_qyndbnzcqkzcje" localSheetId="13">'专项用途财政性资金纳税调整明细表'!$L$12</definedName>
    <definedName name="sheet13_f_qyndczxzj" localSheetId="13">'专项用途财政性资金纳税调整明细表'!$D$12</definedName>
    <definedName name="sheet13_f_qyndfhbzczxzjje" localSheetId="13">'专项用途财政性资金纳税调整明细表'!$E$12</definedName>
    <definedName name="sheet13_f_qyndfhbzczxzjjrbnje" localSheetId="13">'专项用途财政性资金纳税调整明细表'!$F$12</definedName>
    <definedName name="sheet13_f_qyndqdnd" localSheetId="13">'专项用途财政性资金纳税调整明细表'!$C$12</definedName>
    <definedName name="sheet13_f_qyndqynd" localSheetId="13">'专项用途财政性资金纳税调整明细表'!$K$12</definedName>
    <definedName name="sheet13_fvo_classname" localSheetId="13">'专项用途财政性资金纳税调整明细表'!$A$1</definedName>
    <definedName name="sheet14_f_bcylbxnstzje" localSheetId="14">'职工薪酬纳税调整明细表'!$H$14</definedName>
    <definedName name="sheet14_f_bcylbxnstzje1" localSheetId="14">'职工薪酬纳税调整明细表'!$H$15</definedName>
    <definedName name="sheet14_f_bcylbxsjfse" localSheetId="14">'职工薪酬纳税调整明细表'!$D$14</definedName>
    <definedName name="sheet14_f_bcylbxsjfse1" localSheetId="14">'职工薪酬纳税调整明细表'!$D$15</definedName>
    <definedName name="sheet14_f_bcylbxssgdkcl" localSheetId="14">'职工薪酬纳税调整明细表'!$E$14</definedName>
    <definedName name="sheet14_f_bcylbxssgdkcl1" localSheetId="14">'职工薪酬纳税调整明细表'!$E$15</definedName>
    <definedName name="sheet14_f_bcylbxssje" localSheetId="14">'职工薪酬纳税调整明细表'!$G$14</definedName>
    <definedName name="sheet14_f_bcylbxssje1" localSheetId="14">'职工薪酬纳税调整明细表'!$G$15</definedName>
    <definedName name="sheet14_f_bcylbxzzje" localSheetId="14">'职工薪酬纳税调整明细表'!$C$14</definedName>
    <definedName name="sheet14_f_bcylbxzzje1" localSheetId="14">'职工薪酬纳税调整明细表'!$C$15</definedName>
    <definedName name="sheet14_f_blkcjyjfjzkce" localSheetId="14">'职工薪酬纳税调整明细表'!$F$9</definedName>
    <definedName name="sheet14_f_blkcjyjfndkce" localSheetId="14">'职工薪酬纳税调整明细表'!$I$9</definedName>
    <definedName name="sheet14_f_blkcjyjfnstzje" localSheetId="14">'职工薪酬纳税调整明细表'!$H$9</definedName>
    <definedName name="sheet14_f_blkcjyjfsjfse" localSheetId="14">'职工薪酬纳税调整明细表'!$D$9</definedName>
    <definedName name="sheet14_f_blkcjyjfssgdkcl" localSheetId="14">'职工薪酬纳税调整明细表'!$E$9</definedName>
    <definedName name="sheet14_f_blkcjyjfssje" localSheetId="14">'职工薪酬纳税调整明细表'!$G$9</definedName>
    <definedName name="sheet14_f_blkcjyjfzzje" localSheetId="14">'职工薪酬纳税调整明细表'!$C$9</definedName>
    <definedName name="sheet14_f_bzxjknstzje" localSheetId="14">'职工薪酬纳税调整明细表'!$H$12</definedName>
    <definedName name="sheet14_f_bzxjksjfse" localSheetId="14">'职工薪酬纳税调整明细表'!$D$12</definedName>
    <definedName name="sheet14_f_bzxjkssje" localSheetId="14">'职工薪酬纳税调整明细表'!$G$12</definedName>
    <definedName name="sheet14_f_bzxjkzzje" localSheetId="14">'职工薪酬纳税调整明细表'!$C$12</definedName>
    <definedName name="sheet14_f_ghjfzcnstzje" localSheetId="14">'职工薪酬纳税调整明细表'!$H$11</definedName>
    <definedName name="sheet14_f_ghjfzcsjfse" localSheetId="14">'职工薪酬纳税调整明细表'!$D$11</definedName>
    <definedName name="sheet14_f_ghjfzcssgdkcl" localSheetId="14">'职工薪酬纳税调整明细表'!$E$11</definedName>
    <definedName name="sheet14_f_ghjfzcssje" localSheetId="14">'职工薪酬纳税调整明细表'!$G$11</definedName>
    <definedName name="sheet14_f_ghjfzczzje" localSheetId="14">'职工薪酬纳税调整明细表'!$C$11</definedName>
    <definedName name="sheet14_f_gqjlnstzje" localSheetId="14">'职工薪酬纳税调整明细表'!$H$6</definedName>
    <definedName name="sheet14_f_gqjlsjfse" localSheetId="14">'职工薪酬纳税调整明细表'!$D$6</definedName>
    <definedName name="sheet14_f_gqjlssje" localSheetId="14">'职工薪酬纳税调整明细表'!$G$6</definedName>
    <definedName name="sheet14_f_gqjlzzje" localSheetId="14">'职工薪酬纳税调整明细表'!$C$6</definedName>
    <definedName name="sheet14_f_gzxjzcnstzje" localSheetId="14">'职工薪酬纳税调整明细表'!$H$5</definedName>
    <definedName name="sheet14_f_gzxjzcsjfse" localSheetId="14">'职工薪酬纳税调整明细表'!$D$5</definedName>
    <definedName name="sheet14_f_gzxjzcssje" localSheetId="14">'职工薪酬纳税调整明细表'!$G$5</definedName>
    <definedName name="sheet14_f_gzxjzczzje" localSheetId="14">'职工薪酬纳税调整明细表'!$C$5</definedName>
    <definedName name="sheet14_f_hjjzkce" localSheetId="14">'职工薪酬纳税调整明细表'!$F$17</definedName>
    <definedName name="sheet14_f_hjndkce" localSheetId="14">'职工薪酬纳税调整明细表'!$I$17</definedName>
    <definedName name="sheet14_f_hjnstzje" localSheetId="14">'职工薪酬纳税调整明细表'!$H$17</definedName>
    <definedName name="sheet14_f_hjsjfse" localSheetId="14">'职工薪酬纳税调整明细表'!$D$17</definedName>
    <definedName name="sheet14_f_hjssje" localSheetId="14">'职工薪酬纳税调整明细表'!$G$17</definedName>
    <definedName name="sheet14_f_hjzzje" localSheetId="14">'职工薪酬纳税调整明细表'!$C$17</definedName>
    <definedName name="sheet14_f_qekcpxfynstzje" localSheetId="14">'职工薪酬纳税调整明细表'!$H$10</definedName>
    <definedName name="sheet14_f_qekcpxfysjfse" localSheetId="14">'职工薪酬纳税调整明细表'!$D$10</definedName>
    <definedName name="sheet14_f_qekcpxfyssgdkcl" localSheetId="14">'职工薪酬纳税调整明细表'!$E$10</definedName>
    <definedName name="sheet14_f_qekcpxfyssje" localSheetId="14">'职工薪酬纳税调整明细表'!$G$10</definedName>
    <definedName name="sheet14_f_qekcpxfyzzje" localSheetId="14">'职工薪酬纳税调整明细表'!$C$10</definedName>
    <definedName name="sheet14_f_qtjzkce" localSheetId="14">'职工薪酬纳税调整明细表'!$F$16</definedName>
    <definedName name="sheet14_f_qtndkce" localSheetId="14">'职工薪酬纳税调整明细表'!$I$16</definedName>
    <definedName name="sheet14_f_qtnstzje" localSheetId="14">'职工薪酬纳税调整明细表'!$H$16</definedName>
    <definedName name="sheet14_f_qtsjfse" localSheetId="14">'职工薪酬纳税调整明细表'!$D$16</definedName>
    <definedName name="sheet14_f_qtssje" localSheetId="14">'职工薪酬纳税调整明细表'!$G$16</definedName>
    <definedName name="sheet14_f_qtzzje" localSheetId="14">'职工薪酬纳税调整明细表'!$C$16</definedName>
    <definedName name="sheet14_f_zfgjjnstzje" localSheetId="14">'职工薪酬纳税调整明细表'!$H$13</definedName>
    <definedName name="sheet14_f_zfgjjsjfse" localSheetId="14">'职工薪酬纳税调整明细表'!$D$13</definedName>
    <definedName name="sheet14_f_zfgjjssje" localSheetId="14">'职工薪酬纳税调整明细表'!$G$13</definedName>
    <definedName name="sheet14_f_zfgjjzzje" localSheetId="14">'职工薪酬纳税调整明细表'!$C$13</definedName>
    <definedName name="sheet14_f_zgflfzcnstzje" localSheetId="14">'职工薪酬纳税调整明细表'!$H$7</definedName>
    <definedName name="sheet14_f_zgflfzcsjfse" localSheetId="14">'职工薪酬纳税调整明细表'!$D$7</definedName>
    <definedName name="sheet14_f_zgflfzcssgdkcl" localSheetId="14">'职工薪酬纳税调整明细表'!$E$7</definedName>
    <definedName name="sheet14_f_zgflfzcssje" localSheetId="14">'职工薪酬纳税调整明细表'!$G$7</definedName>
    <definedName name="sheet14_f_zgflfzczzje" localSheetId="14">'职工薪酬纳税调整明细表'!$C$7</definedName>
    <definedName name="sheet14_f_zgjyjfzcjzkce" localSheetId="14">'职工薪酬纳税调整明细表'!$F$8</definedName>
    <definedName name="sheet14_f_zgjyjfzcndkce" localSheetId="14">'职工薪酬纳税调整明细表'!$I$8</definedName>
    <definedName name="sheet14_f_zgjyjfzcnstzje" localSheetId="14">'职工薪酬纳税调整明细表'!$H$8</definedName>
    <definedName name="sheet14_f_zgjyjfzcsjfse" localSheetId="14">'职工薪酬纳税调整明细表'!$D$8</definedName>
    <definedName name="sheet14_f_zgjyjfzcssje" localSheetId="14">'职工薪酬纳税调整明细表'!$G$8</definedName>
    <definedName name="sheet14_f_zgjyjfzczzje" localSheetId="14">'职工薪酬纳税调整明细表'!$C$8</definedName>
    <definedName name="sheet14_fvo_classname" localSheetId="14">'职工薪酬纳税调整明细表'!$A$1</definedName>
    <definedName name="sheet15_f_anftxygjzqtdffy" localSheetId="15">'广告费和业务宣传费等跨年度纳税调整明细表'!$C$13</definedName>
    <definedName name="sheet15_f_azftxycqtdfgjzbqyfy" localSheetId="15">'广告费和业务宣传费等跨年度纳税调整明细表'!$C$14</definedName>
    <definedName name="sheet15_f_bnfhtjdggfhywxcfzc" localSheetId="15">'广告费和业务宣传费等跨年度纳税调整明细表'!$C$6</definedName>
    <definedName name="sheet15_f_bnggfhywxcfzc" localSheetId="15">'广告费和业务宣传费等跨年度纳税调整明细表'!$C$4</definedName>
    <definedName name="sheet15_f_bnggfhywxcfzcnstzje" localSheetId="15">'广告费和业务宣传费等跨年度纳税调整明细表'!$C$15</definedName>
    <definedName name="sheet15_f_bnjsggfhywxcfkcedxssr" localSheetId="15">'广告费和业务宣传费等跨年度纳税调整明细表'!$C$7</definedName>
    <definedName name="sheet15_f_bnjzyhndkce" localSheetId="15">'广告费和业务宣传费等跨年度纳税调整明细表'!$C$10</definedName>
    <definedName name="sheet15_f_bnkcdyqndjze" localSheetId="15">'广告费和业务宣传费等跨年度纳税调整明细表'!$C$12</definedName>
    <definedName name="sheet15_f_bqyjsdggfhywxcfkcxe" localSheetId="15">'广告费和业务宣传费等跨年度纳税调整明细表'!$C$9</definedName>
    <definedName name="sheet15_f_bxqybnfhtjdzc">'广告费和业务宣传费等跨年度纳税调整明细表'!$D$6</definedName>
    <definedName name="sheet15_f_bxqybnjskcxedjs">'广告费和业务宣传费等跨年度纳税调整明细表'!$D$7</definedName>
    <definedName name="sheet15_f_bxqybnjzyhndkce">'广告费和业务宣传费等跨年度纳税调整明细表'!$D$10</definedName>
    <definedName name="sheet15_f_bxqybnkcdyqndjze">'广告费和业务宣传费等跨年度纳税调整明细表'!$D$12</definedName>
    <definedName name="sheet15_f_bxqybnzc">'广告费和业务宣传费等跨年度纳税调整明细表'!$D$4</definedName>
    <definedName name="sheet15_f_bxqybnzcnstzje">'广告费和业务宣传费等跨年度纳税调整明细表'!$D$15</definedName>
    <definedName name="sheet15_f_bxqybqyjsdkcxe">'广告费和业务宣传费等跨年度纳税调整明细表'!$D$9</definedName>
    <definedName name="sheet15_f_bxqybyxkcdzc">'广告费和业务宣传费等跨年度纳税调整明细表'!$D$5</definedName>
    <definedName name="sheet15_f_bxqyljjzyhndkce">'广告费和业务宣传费等跨年度纳税调整明细表'!$D$16</definedName>
    <definedName name="sheet15_f_bxqyssgdkcl">'广告费和业务宣传费等跨年度纳税调整明细表'!$D$8</definedName>
    <definedName name="sheet15_f_bxqyyqndljjzkce">'广告费和业务宣传费等跨年度纳税调整明细表'!$D$11</definedName>
    <definedName name="sheet15_f_byxkcdggfhywxczc" localSheetId="15">'广告费和业务宣传费等跨年度纳税调整明细表'!$C$5</definedName>
    <definedName name="sheet15_f_ljjzyhndkce" localSheetId="15">'广告费和业务宣传费等跨年度纳税调整明细表'!$C$16</definedName>
    <definedName name="sheet15_f_ssgdkce" localSheetId="15">'广告费和业务宣传费等跨年度纳税调整明细表'!$C$8</definedName>
    <definedName name="sheet15_f_yqndljjzkce" localSheetId="15">'广告费和业务宣传费等跨年度纳税调整明细表'!$C$11</definedName>
    <definedName name="sheet15_fvo_classname" localSheetId="15">'广告费和业务宣传费等跨年度纳税调整明细表'!$A$1</definedName>
    <definedName name="sheet16_g_assgdjsdkcxe" localSheetId="16">'捐赠支出纳税调整明细表'!$F$3</definedName>
    <definedName name="sheet16_g_ewbhgjz" localSheetId="16">'捐赠支出纳税调整明细表'!$C$3</definedName>
    <definedName name="sheet16_g_ewbhmc" localSheetId="16">'捐赠支出纳税调整明细表'!$B$3</definedName>
    <definedName name="sheet16_g_ewbhxh" localSheetId="16">'捐赠支出纳税调整明细表'!$A$3</definedName>
    <definedName name="sheet16_g_kjzyhndkcdjze" localSheetId="16">'捐赠支出纳税调整明细表'!$J$3</definedName>
    <definedName name="sheet16_g_nstjje" localSheetId="16">'捐赠支出纳税调整明细表'!$I$3</definedName>
    <definedName name="sheet16_g_nstzje" localSheetId="16">'捐赠支出纳税调整明细表'!$H$3</definedName>
    <definedName name="sheet16_g_ssje" localSheetId="16">'捐赠支出纳税调整明细表'!$G$3</definedName>
    <definedName name="sheet16_g_yqndjzkkcdjze" localSheetId="16">'捐赠支出纳税调整明细表'!$E$3</definedName>
    <definedName name="sheet16_g_zzje" localSheetId="16">'捐赠支出纳税调整明细表'!$D$3</definedName>
    <definedName name="sheet16_grid_form" localSheetId="16">'捐赠支出纳税调整明细表'!$D$5</definedName>
    <definedName name="sheet16_gvo_classname" localSheetId="16">'捐赠支出纳税调整明细表'!$A$1</definedName>
    <definedName name="sheet17_g_ewbhgjz" localSheetId="17">'资产折旧、摊销情况及纳税调整明细表 '!$D$3</definedName>
    <definedName name="sheet17_g_ewbhmc" localSheetId="17">'资产折旧、摊销情况及纳税调整明细表 '!$B$3</definedName>
    <definedName name="sheet17_g_ewbhxh" localSheetId="17">'资产折旧、摊销情况及纳税调整明细表 '!$A$3</definedName>
    <definedName name="sheet17_g_nstzje" localSheetId="17">'资产折旧、摊销情况及纳税调整明细表 '!$M$3</definedName>
    <definedName name="sheet17_g_ssje2014zje" localSheetId="17">'资产折旧、摊销情况及纳税调整明细表 '!$K$3</definedName>
    <definedName name="sheet17_g_ssjebnjszje" localSheetId="17">'资产折旧、摊销情况及纳税调整明细表 '!$J$3</definedName>
    <definedName name="sheet17_g_ssjeljzje" localSheetId="17">'资产折旧、摊销情况及纳税调整明细表 '!$L$3</definedName>
    <definedName name="sheet17_g_ssjessgdzje" localSheetId="17">'资产折旧、摊销情况及纳税调整明细表 '!$I$3</definedName>
    <definedName name="sheet17_g_ssjezcjs" localSheetId="17">'资产折旧、摊销情况及纳税调整明细表 '!$H$3</definedName>
    <definedName name="sheet17_g_zzjebnzj" localSheetId="17">'资产折旧、摊销情况及纳税调整明细表 '!$F$3</definedName>
    <definedName name="sheet17_g_zzjezcjs" localSheetId="17">'资产折旧、摊销情况及纳税调整明细表 '!$G$3</definedName>
    <definedName name="sheet17_g_zzjezczz" localSheetId="17">'资产折旧、摊销情况及纳税调整明细表 '!$E$3</definedName>
    <definedName name="sheet17_grid_form" localSheetId="17">'资产折旧、摊销情况及纳税调整明细表 '!$E$6</definedName>
    <definedName name="sheet17_gvo_classname" localSheetId="17">'资产折旧、摊销情况及纳税调整明细表 '!$A$1</definedName>
    <definedName name="sheet18_g_ewbhgjz" localSheetId="18">'资产损失税前扣除及纳税调整明细表'!$C$3</definedName>
    <definedName name="sheet18_g_ewbhmc" localSheetId="18">'资产损失税前扣除及纳税调整明细表'!$B$3</definedName>
    <definedName name="sheet18_g_ewbhxh" localSheetId="18">'资产损失税前扣除及纳税调整明细表'!$A$3</definedName>
    <definedName name="sheet18_g_nstzje" localSheetId="18">'资产损失税前扣除及纳税调整明细表'!$I$3</definedName>
    <definedName name="sheet18_g_pcsr" localSheetId="18">'资产损失税前扣除及纳税调整明细表'!$F$3</definedName>
    <definedName name="sheet18_g_ssje" localSheetId="18">'资产损失税前扣除及纳税调整明细表'!$H$3</definedName>
    <definedName name="sheet18_g_zcczsr" localSheetId="18">'资产损失税前扣除及纳税调整明细表'!$E$3</definedName>
    <definedName name="sheet18_g_zcjsjc" localSheetId="18">'资产损失税前扣除及纳税调整明细表'!$G$3</definedName>
    <definedName name="sheet18_g_zzje" localSheetId="18">'资产损失税前扣除及纳税调整明细表'!$D$3</definedName>
    <definedName name="sheet18_grid_form" localSheetId="18">'资产损失税前扣除及纳税调整明细表'!$B$5</definedName>
    <definedName name="sheet18_gvo_classname" localSheetId="18">'资产损失税前扣除及纳税调整明细表'!$A$1</definedName>
    <definedName name="sheet19_f_azzgsjfsdfy" localSheetId="19">'政策性搬迁纳税调整明细表'!$C$14</definedName>
    <definedName name="sheet19_f_bqbcsr" localSheetId="19">'政策性搬迁纳税调整明细表'!$C$5</definedName>
    <definedName name="sheet19_f_bqfyzc" localSheetId="19">'政策性搬迁纳税调整明细表'!$C$13</definedName>
    <definedName name="sheet19_f_bqsd" localSheetId="19">'政策性搬迁纳税调整明细表'!$C$22</definedName>
    <definedName name="sheet19_f_bqsdhss" localSheetId="19">'政策性搬迁纳税调整明细表'!$C$20</definedName>
    <definedName name="sheet19_f_bqsr" localSheetId="19">'政策性搬迁纳税调整明细表'!$C$4</definedName>
    <definedName name="sheet19_f_bqssfqkc" localSheetId="19">'政策性搬迁纳税调整明细表'!$C$24</definedName>
    <definedName name="sheet19_f_bqssycxkc" localSheetId="19">'政策性搬迁纳税调整明细表'!$C$23</definedName>
    <definedName name="sheet19_f_bqzc" localSheetId="19">'政策性搬迁纳税调整明细表'!$C$12</definedName>
    <definedName name="sheet19_f_bqzcczsr" localSheetId="19">'政策性搬迁纳税调整明细表'!$C$11</definedName>
    <definedName name="sheet19_f_bqzcczzc" localSheetId="19">'政策性搬迁纳税调整明细表'!$C$19</definedName>
    <definedName name="sheet19_f_dbzyzcjzdbc" localSheetId="19">'政策性搬迁纳税调整明细表'!$C$6</definedName>
    <definedName name="sheet19_f_dqsybqsyss" localSheetId="19">'政策性搬迁纳税调整明细表'!$C$25</definedName>
    <definedName name="sheet19_f_dtctyxcd" localSheetId="19">'政策性搬迁纳税调整明细表'!$C$8</definedName>
    <definedName name="sheet19_f_glzcbqazfy" localSheetId="19">'政策性搬迁纳税调整明细表'!$C$17</definedName>
    <definedName name="sheet19_f_lscfbqzcefsdfy" localSheetId="19">'政策性搬迁纳税调整明细表'!$C$16</definedName>
    <definedName name="sheet19_f_nstzje" localSheetId="19">'政策性搬迁纳税调整明细表'!$C$27</definedName>
    <definedName name="sheet19_f_qtbcsr" localSheetId="19">'政策性搬迁纳税调整明细表'!$C$10</definedName>
    <definedName name="sheet19_f_qtybqxgfy" localSheetId="19">'政策性搬迁纳税调整明细表'!$C$18</definedName>
    <definedName name="sheet19_f_tgqjzfgzgdgzfl" localSheetId="19">'政策性搬迁纳税调整明细表'!$C$15</definedName>
    <definedName name="sheet19_f_ybqazegydbc" localSheetId="19">'政策性搬迁纳税调整明细表'!$C$7</definedName>
    <definedName name="sheet19_f_yjbnsbqsdhss" localSheetId="19">'政策性搬迁纳税调整明细表'!$C$21</definedName>
    <definedName name="sheet19_f_yqbqsskcje" localSheetId="19">'政策性搬迁纳税调整明细表'!$C$26</definedName>
    <definedName name="sheet19_f_zcbqqdbx" localSheetId="19">'政策性搬迁纳税调整明细表'!$C$9</definedName>
    <definedName name="sheet19_fvo_classname" localSheetId="19">'政策性搬迁纳税调整明细表'!$A$1</definedName>
    <definedName name="sheet2_f_bnljsjyyjSdse" localSheetId="2">'中华人民共和国企业所得税年度纳税申报表（A类）'!$D$35</definedName>
    <definedName name="sheet2_f_bnybtSdse" localSheetId="2">'中华人民共和国企业所得税年度纳税申报表（A类）'!$D$36</definedName>
    <definedName name="sheet2_f_cwfy" localSheetId="2">'中华人民共和国企业所得税年度纳税申报表（A类）'!$D$9</definedName>
    <definedName name="sheet2_f_czjzfpbnybtsdse" localSheetId="2">'中华人民共和国企业所得税年度纳税申报表（A类）'!$D$38</definedName>
    <definedName name="sheet2_f_dkynssde" localSheetId="2">'中华人民共和国企业所得税年度纳税申报表（A类）'!$D$25</definedName>
    <definedName name="sheet2_f_dmsdse" localSheetId="2">'中华人民共和国企业所得税年度纳税申报表（A类）'!$D$30</definedName>
    <definedName name="sheet2_f_glfy" localSheetId="2">'中华人民共和国企业所得税年度纳税申报表（A类）'!$D$8</definedName>
    <definedName name="sheet2_f_gyjzbdsy" localSheetId="2">'中华人民共和国企业所得税年度纳税申报表（A类）'!$D$11</definedName>
    <definedName name="sheet2_f_jmsdse" localSheetId="2">'中华人民共和国企业所得税年度纳税申报表（A类）'!$D$29</definedName>
    <definedName name="sheet2_f_jwsddmsdse" localSheetId="2">'中华人民共和国企业所得税年度纳税申报表（A类）'!$D$33</definedName>
    <definedName name="sheet2_f_jwsdje" localSheetId="2">'中华人民共和国企业所得税年度纳税申报表（A类）'!$D$17</definedName>
    <definedName name="sheet2_f_jwsdynsdse" localSheetId="2">'中华人民共和国企业所得税年度纳税申报表（A类）'!$D$32</definedName>
    <definedName name="sheet2_f_jwyssddjjnks" localSheetId="2">'中华人民共和国企业所得税年度纳税申报表（A类）'!$D$21</definedName>
    <definedName name="sheet2_f_lrze" localSheetId="2">'中华人民共和国企业所得税年度纳税申报表（A类）'!$D$16</definedName>
    <definedName name="sheet2_f_mbyqndks" localSheetId="2">'中华人民共和国企业所得税年度纳税申报表（A类）'!$D$24</definedName>
    <definedName name="sheet2_f_msjjsrjjjkc" localSheetId="2">'中华人民共和国企业所得税年度纳税申报表（A类）'!$D$20</definedName>
    <definedName name="sheet2_f_nstzhsd" localSheetId="2">'中华人民共和国企业所得税年度纳税申报表（A类）'!$D$22</definedName>
    <definedName name="sheet2_f_nstzjse" localSheetId="2">'中华人民共和国企业所得税年度纳税申报表（A类）'!$D$19</definedName>
    <definedName name="sheet2_f_nstzzje" localSheetId="2">'中华人民共和国企业所得税年度纳税申报表（A类）'!$D$18</definedName>
    <definedName name="sheet2_f_sdjm" localSheetId="2">'中华人民共和国企业所得税年度纳税申报表（A类）'!$D$23</definedName>
    <definedName name="sheet2_f_sjynsdse" localSheetId="2">'中华人民共和国企业所得税年度纳税申报表（A类）'!$D$34</definedName>
    <definedName name="sheet2_f_sl1" localSheetId="2">'中华人民共和国企业所得税年度纳税申报表（A类）'!$D$27</definedName>
    <definedName name="sheet2_f_tzsy" localSheetId="2">'中华人民共和国企业所得税年度纳税申报表（A类）'!$D$12</definedName>
    <definedName name="sheet2_f_xsfy" localSheetId="2">'中华人民共和国企业所得税年度纳税申报表（A类）'!$D$7</definedName>
    <definedName name="sheet2_f_ynsdse" localSheetId="2">'中华人民共和国企业所得税年度纳税申报表（A类）'!$D$28</definedName>
    <definedName name="sheet2_f_ynse" localSheetId="2">'中华人民共和国企业所得税年度纳税申报表（A类）'!$D$31</definedName>
    <definedName name="sheet2_f_ynssde" localSheetId="2">'中华人民共和国企业所得税年度纳税申报表（A类）'!$D$26</definedName>
    <definedName name="sheet2_f_yycb" localSheetId="2">'中华人民共和国企业所得税年度纳税申报表（A类）'!$D$5</definedName>
    <definedName name="sheet2_f_yylr" localSheetId="2">'中华人民共和国企业所得税年度纳税申报表（A类）'!$D$13</definedName>
    <definedName name="sheet2_f_yysjFj" localSheetId="2">'中华人民共和国企业所得税年度纳税申报表（A类）'!$D$6</definedName>
    <definedName name="sheet2_f_yysr" localSheetId="2">'中华人民共和国企业所得税年度纳税申报表（A类）'!$D$4</definedName>
    <definedName name="sheet2_f_yywsr" localSheetId="2">'中华人民共和国企业所得税年度纳税申报表（A类）'!$D$14</definedName>
    <definedName name="sheet2_f_yywzc" localSheetId="2">'中华人民共和国企业所得税年度纳税申报表（A类）'!$D$15</definedName>
    <definedName name="sheet2_f_zcjzss" localSheetId="2">'中华人民共和国企业所得税年度纳税申报表（A类）'!$D$10</definedName>
    <definedName name="sheet2_f_zjgftbnybtsdse" localSheetId="2">'中华人民共和国企业所得税年度纳税申报表（A类）'!$D$37</definedName>
    <definedName name="sheet2_f_zjgztscjybmftbnybtsdse" localSheetId="2">'中华人民共和国企业所得税年度纳税申报表（A类）'!$D$39</definedName>
    <definedName name="sheet2_fvo_classname" localSheetId="2">'中华人民共和国企业所得税年度纳税申报表（A类）'!$A$1</definedName>
    <definedName name="sheet20_g_ewbhgjz" localSheetId="20">'特殊行业准备金及纳税调整明细表'!$E$3</definedName>
    <definedName name="sheet20_g_ewbhmc" localSheetId="20">'特殊行业准备金及纳税调整明细表'!$B$3</definedName>
    <definedName name="sheet20_g_ewbhxh" localSheetId="20">'特殊行业准备金及纳税调整明细表'!$A$3</definedName>
    <definedName name="sheet20_g_nstzje" localSheetId="20">'特殊行业准备金及纳税调整明细表'!$H$3</definedName>
    <definedName name="sheet20_g_ssje" localSheetId="20">'特殊行业准备金及纳税调整明细表'!$G$3</definedName>
    <definedName name="sheet20_g_zzje" localSheetId="20">'特殊行业准备金及纳税调整明细表'!$F$3</definedName>
    <definedName name="sheet20_grid_form" localSheetId="20">'特殊行业准备金及纳税调整明细表'!$E$5</definedName>
    <definedName name="sheet20_gvo_classname" localSheetId="20">'特殊行业准备金及纳税调整明细表'!$A$1</definedName>
    <definedName name="sheet21_f_kjzyhndmbdkse3" localSheetId="21">'企业所得税弥补亏损明细表'!$N$10</definedName>
    <definedName name="sheet21_f_kjzyhndmbdkse4" localSheetId="21">'企业所得税弥补亏损明细表'!$N$11</definedName>
    <definedName name="sheet21_f_kjzyhndmbdkse5" localSheetId="21">'企业所得税弥补亏损明细表'!$N$12</definedName>
    <definedName name="sheet21_f_kjzyhndmbdkse6" localSheetId="21">'企业所得税弥补亏损明细表'!$N$13</definedName>
    <definedName name="sheet21_f_kjzyhndmbdksehj" localSheetId="21">'企业所得税弥补亏损明细表'!$F$14</definedName>
    <definedName name="sheet21_f_nd1" localSheetId="21">'企业所得税弥补亏损明细表'!$C$7</definedName>
    <definedName name="sheet21_f_nd2" localSheetId="21">'企业所得税弥补亏损明细表'!$C$9</definedName>
    <definedName name="sheet21_f_nd3" localSheetId="21">'企业所得税弥补亏损明细表'!$C$10</definedName>
    <definedName name="sheet21_f_nd4" localSheetId="21">'企业所得税弥补亏损明细表'!$C$11</definedName>
    <definedName name="sheet21_f_nd5" localSheetId="21">'企业所得税弥补亏损明细表'!$C$12</definedName>
    <definedName name="sheet21_f_nd6" localSheetId="21">'企业所得税弥补亏损明细表'!$C$13</definedName>
    <definedName name="sheet21_f_ylehkse1" localSheetId="21">'企业所得税弥补亏损明细表'!$D$7</definedName>
    <definedName name="sheet21_f_ylehkse2" localSheetId="21">'企业所得税弥补亏损明细表'!$D$9</definedName>
    <definedName name="sheet21_f_ylehkse3" localSheetId="21">'企业所得税弥补亏损明细表'!$D$10</definedName>
    <definedName name="sheet21_f_ylehkse4" localSheetId="21">'企业所得税弥补亏损明细表'!$D$11</definedName>
    <definedName name="sheet21_f_ylehkse5" localSheetId="21">'企业所得税弥补亏损明细表'!$D$12</definedName>
    <definedName name="sheet21_f_ylehkse6" localSheetId="21">'企业所得税弥补亏损明细表'!$D$13</definedName>
    <definedName name="sheet21_f_yqndksmbeqernd1" localSheetId="21">'企业所得税弥补亏损明细表'!$I$7</definedName>
    <definedName name="sheet21_f_yqndksmbeqernd2" localSheetId="21">'企业所得税弥补亏损明细表'!$I$9</definedName>
    <definedName name="sheet21_f_yqndksmbeqernd3" localSheetId="21">'企业所得税弥补亏损明细表'!$I$10</definedName>
    <definedName name="sheet21_f_yqndksmbeqsannd1" localSheetId="21">'企业所得税弥补亏损明细表'!$H$7</definedName>
    <definedName name="sheet21_f_yqndksmbeqsannd2" localSheetId="21">'企业所得税弥补亏损明细表'!$H$9</definedName>
    <definedName name="sheet21_f_yqndksmbeqsnd" localSheetId="21">'企业所得税弥补亏损明细表'!$G$7</definedName>
    <definedName name="sheet21_f_yqndksmbeqyind1" localSheetId="21">'企业所得税弥补亏损明细表'!$J$7</definedName>
    <definedName name="sheet21_f_yqndksmbeqyind2" localSheetId="21">'企业所得税弥补亏损明细表'!$J$9</definedName>
    <definedName name="sheet21_f_yqndksmbeqyind3" localSheetId="21">'企业所得税弥补亏损明细表'!$J$10</definedName>
    <definedName name="sheet21_f_yqndksmbeqyind4" localSheetId="21">'企业所得税弥补亏损明细表'!$J$11</definedName>
    <definedName name="sheet21_g_bnjnmbyjndksje" localSheetId="21">'企业所得税弥补亏损明细表'!$V$3</definedName>
    <definedName name="sheet21_g_bnjnmbyjndksjehj" localSheetId="21">'企业所得税弥补亏损明细表'!$X$3</definedName>
    <definedName name="sheet21_g_bnjnmbyjndksjeSn" localSheetId="21">'企业所得税弥补亏损明细表'!$W$3</definedName>
    <definedName name="sheet21_g_bnjwmbyjndksje" localSheetId="21">'企业所得税弥补亏损明细表'!$Y$3</definedName>
    <definedName name="sheet21_g_bnjwmbyjndksjehj" localSheetId="21">'企业所得税弥补亏损明细表'!$AA$3</definedName>
    <definedName name="sheet21_g_bnjwmbyjndksjeSn" localSheetId="21">'企业所得税弥补亏损明细表'!$Z$3</definedName>
    <definedName name="sheet21_g_dndmbdkse" localSheetId="21">'企业所得税弥补亏损明细表'!$R$3</definedName>
    <definedName name="sheet21_g_dndmbdksehj" localSheetId="21">'企业所得税弥补亏损明细表'!$U$3</definedName>
    <definedName name="sheet21_g_dndmbdkseSn" localSheetId="21">'企业所得税弥补亏损明细表'!$T$3</definedName>
    <definedName name="sheet21_g_dndmbdkseZSn" localSheetId="21">'企业所得税弥补亏损明细表'!$S$3</definedName>
    <definedName name="sheet21_g_flzckse" localSheetId="21">'企业所得税弥补亏损明细表'!$M$3</definedName>
    <definedName name="sheet21_g_hbflqyzrkmbkse" localSheetId="21">'企业所得税弥补亏损明细表'!$E$3</definedName>
    <definedName name="sheet21_g_hbqyzrkse" localSheetId="21">'企业所得税弥补亏损明细表'!$N$3</definedName>
    <definedName name="sheet21_g_hbqyzrkseSn" localSheetId="21">'企业所得税弥补亏损明细表'!$O$3</definedName>
    <definedName name="sheet21_g_kjzwmbwdksje" localSheetId="21">'企业所得税弥补亏损明细表'!$AB$3</definedName>
    <definedName name="sheet21_g_kjzwmbwdksjehj" localSheetId="21">'企业所得税弥补亏损明细表'!$AD$3</definedName>
    <definedName name="sheet21_g_kjzwmbwdksjeSn" localSheetId="21">'企业所得税弥补亏损明细表'!$AC$3</definedName>
    <definedName name="sheet21_g_kmbdsde" localSheetId="21">'企业所得税弥补亏损明细表'!$G$3</definedName>
    <definedName name="sheet21_g_kmbdsdehj" localSheetId="21">'企业所得税弥补亏损明细表'!$Q$3</definedName>
    <definedName name="sheet21_g_kmbdsdeSn" localSheetId="21">'企业所得税弥补亏损明细表'!$H$3</definedName>
    <definedName name="sheet21_g_kshylje" localSheetId="21">'企业所得税弥补亏损明细表'!$D$3</definedName>
    <definedName name="sheet21_g_nd" localSheetId="21">'企业所得税弥补亏损明细表'!$C$3</definedName>
    <definedName name="sheet21_g_qysdsmbksqylxDm" localSheetId="21">'企业所得税弥补亏损明细表'!$P$3</definedName>
    <definedName name="sheet21_g_xmmc" localSheetId="21">'企业所得税弥补亏损明细表'!$B$3</definedName>
    <definedName name="sheet21_g_yqndhbflzrzclj" localSheetId="21">'企业所得税弥补亏损明细表'!$F$3</definedName>
    <definedName name="sheet21_g_yqndjzdkmbkye" localSheetId="21">'企业所得税弥补亏损明细表'!$K$3</definedName>
    <definedName name="sheet21_g_yqndjzdkmbkyeSn" localSheetId="21">'企业所得税弥补亏损明细表'!$L$3</definedName>
    <definedName name="sheet21_g_yqndymbksehj" localSheetId="21">'企业所得税弥补亏损明细表'!$I$3</definedName>
    <definedName name="sheet21_g_yqndymbksehjSn" localSheetId="21">'企业所得税弥补亏损明细表'!$J$3</definedName>
    <definedName name="sheet21_grid_form" localSheetId="21">'企业所得税弥补亏损明细表'!$B$8</definedName>
    <definedName name="sheet21_gvo_classname" localSheetId="21">'企业所得税弥补亏损明细表'!$A$1</definedName>
    <definedName name="sheet22_f_awhjdahqdsr" localSheetId="22">'免税、减计收入及加计扣除优惠明细表'!$C$17</definedName>
    <definedName name="sheet22_f_bxbzjjsr" localSheetId="22">'免税、减计收入及加计扣除优惠明细表'!$C$16</definedName>
    <definedName name="sheet22_f_cawhqdsr" localSheetId="22">'免税、减计收入及加计扣除优惠明细表'!$C$18</definedName>
    <definedName name="sheet22_f_cxqytzsy" localSheetId="22">'免税、减计收入及加计扣除优惠明细表'!$C$10</definedName>
    <definedName name="sheet22_f_cysjxgf" localSheetId="22">'免税、减计收入及加计扣除优惠明细表'!$C$33</definedName>
    <definedName name="sheet22_f_dfzfzqlxsr" localSheetId="22">'免税、减计收入及加计扣除优惠明细表'!$C$15</definedName>
    <definedName name="sheet22_f_fylzzsr" localSheetId="22">'免税、减计收入及加计扣除优惠明细表'!$C$12</definedName>
    <definedName name="sheet22_f_gjzfgzjjck" localSheetId="22">'免税、减计收入及加计扣除优惠明细表'!$C$34</definedName>
    <definedName name="sheet22_f_gzlxsr" localSheetId="22">'免税、减计收入及加计扣除优惠明细表'!$C$5</definedName>
    <definedName name="sheet22_f_hgttzsy" localSheetId="22">'免税、减计收入及加计扣除优惠明细表'!$C$8</definedName>
    <definedName name="sheet22_f_hj" localSheetId="22">'免税、减计收入及加计扣除优惠明细表'!$C$36</definedName>
    <definedName name="sheet22_f_jjkc" localSheetId="22">'免税、减计收入及加计扣除优惠明细表'!$C$30</definedName>
    <definedName name="sheet22_f_jjkcqtzxyh" localSheetId="22">'免税、减计收入及加计扣除优惠明细表'!$C$35</definedName>
    <definedName name="sheet22_f_jjsr" localSheetId="22">'免税、减计收入及加计扣除优惠明细表'!$C$20</definedName>
    <definedName name="sheet22_f_jrjgnhxedklxsr" localSheetId="22">'免税、减计收入及加计扣除优惠明细表'!$C$23</definedName>
    <definedName name="sheet22_f_jtfwsr">'免税、减计收入及加计扣除优惠明细表'!$C$28</definedName>
    <definedName name="sheet22_f_kjxzxqyyff" localSheetId="22">'免税、减计收入及加计扣除优惠明细表'!$C$32</definedName>
    <definedName name="sheet22_f_lyzysccp" localSheetId="22">'免税、减计收入及加计扣除优惠明细表'!$C$21</definedName>
    <definedName name="sheet22_f_mssr" localSheetId="22">'免税、减计收入及加计扣除优惠明细表'!$C$4</definedName>
    <definedName name="sheet22_f_nhxedklxsr" localSheetId="22">'免税、减计收入及加计扣除优惠明细表'!$C$25</definedName>
    <definedName name="sheet22_f_qjfzjzjjsr" localSheetId="22">'免税、减计收入及加计扣除优惠明细表'!$C$13</definedName>
    <definedName name="sheet22_f_qt1mssr">'免税、减计收入及加计扣除优惠明细表'!$C$19</definedName>
    <definedName name="sheet22_f_qtjjsr" localSheetId="22">'免税、减计收入及加计扣除优惠明细表'!$C$27</definedName>
    <definedName name="sheet22_f_qtjjsrqt">'免税、减计收入及加计扣除优惠明细表'!$C$29</definedName>
    <definedName name="sheet22_f_qyxtzsy" localSheetId="22">'免税、减计收入及加计扣除优惠明细表'!$C$6</definedName>
    <definedName name="sheet22_f_sgttzsy" localSheetId="22">'免税、减计收入及加计扣除优惠明细表'!$C$9</definedName>
    <definedName name="sheet22_f_snlxbfsr" localSheetId="22">'免税、减计收入及加计扣除优惠明细表'!$C$22</definedName>
    <definedName name="sheet22_f_ybgxtzsy" localSheetId="22">'免税、减计收入及加计扣除优惠明细表'!$C$7</definedName>
    <definedName name="sheet22_f_yjkffy" localSheetId="22">'免税、减计收入及加计扣除优惠明细表'!$C$31</definedName>
    <definedName name="sheet22_f_yxztzsy" localSheetId="22">'免税、减计收入及加计扣除优惠明细表'!$C$11</definedName>
    <definedName name="sheet22_f_zqlxsr" localSheetId="22">'免税、减计收入及加计扣除优惠明细表'!$C$26</definedName>
    <definedName name="sheet22_f_zqtzjjfpsr" localSheetId="22">'免税、减计收入及加计扣除优惠明细表'!$C$14</definedName>
    <definedName name="sheet22_f_zzyyzybxbfsr" localSheetId="22">'免税、减计收入及加计扣除优惠明细表'!$C$24</definedName>
    <definedName name="sheet22_fvo_classname" localSheetId="22">'免税、减计收入及加计扣除优惠明细表'!$A$1</definedName>
    <definedName name="sheet23_g_btzlrfpqrjejdsj" localSheetId="23">'符合条件的居民企业之间的股息、红利等权益性投资收益优惠明细表'!$G$3</definedName>
    <definedName name="sheet23_g_btzlrfpqrjesyje" localSheetId="23">'符合条件的居民企业之间的股息、红利等权益性投资收益优惠明细表'!$H$3</definedName>
    <definedName name="sheet23_g_btzqsqrjeljwfplryygj" localSheetId="23">'符合条件的居民企业之间的股息、红利等权益性投资收益优惠明细表'!$J$3</definedName>
    <definedName name="sheet23_g_btzqsqrjeqssyzc" localSheetId="23">'符合条件的居民企业之间的股息、红利等权益性投资收益优惠明细表'!$I$3</definedName>
    <definedName name="sheet23_g_btzqsqrjeyqrgxsd" localSheetId="23">'符合条件的居民企业之间的股息、红利等权益性投资收益优惠明细表'!$K$3</definedName>
    <definedName name="sheet23_g_btzqy" localSheetId="23">'符合条件的居民企业之间的股息、红利等权益性投资收益优惠明细表'!$B$3</definedName>
    <definedName name="sheet23_g_btzqyshxydm" localSheetId="23">'符合条件的居民企业之间的股息、红利等权益性投资收益优惠明细表'!$C$3</definedName>
    <definedName name="sheet23_g_chjstzqrjejstzbl" localSheetId="23">'符合条件的居民企业之间的股息、红利等权益性投资收益优惠明细表'!$M$3</definedName>
    <definedName name="sheet23_g_chjstzqrjeljwfplryygj" localSheetId="23">'符合条件的居民企业之间的股息、红利等权益性投资收益优惠明细表'!$P$3</definedName>
    <definedName name="sheet23_g_chjstzqrjeqdcgsh" localSheetId="23">'符合条件的居民企业之间的股息、红利等权益性投资收益优惠明细表'!$O$3</definedName>
    <definedName name="sheet23_g_chjstzqrjeshcstzcb" localSheetId="23">'符合条件的居民企业之间的股息、红利等权益性投资收益优惠明细表'!$N$3</definedName>
    <definedName name="sheet23_g_chjstzqrjeyqrgxsd" localSheetId="23">'符合条件的居民企业之间的股息、红利等权益性投资收益优惠明细表'!$Q$3</definedName>
    <definedName name="sheet23_g_chjstzqrjezc" localSheetId="23">'符合条件的居民企业之间的股息、红利等权益性投资收益优惠明细表'!$L$3</definedName>
    <definedName name="sheet23_g_hj" localSheetId="23">'符合条件的居民企业之间的股息、红利等权益性投资收益优惠明细表'!$R$3</definedName>
    <definedName name="sheet23_g_tzbl" localSheetId="23">'符合条件的居民企业之间的股息、红利等权益性投资收益优惠明细表'!$F$3</definedName>
    <definedName name="sheet23_g_tzcb" localSheetId="23">'符合条件的居民企业之间的股息、红利等权益性投资收益优惠明细表'!$E$3</definedName>
    <definedName name="sheet23_g_tzxz" localSheetId="23">'符合条件的居民企业之间的股息、红利等权益性投资收益优惠明细表'!$D$3</definedName>
    <definedName name="sheet23_grid_form" localSheetId="23">'符合条件的居民企业之间的股息、红利等权益性投资收益优惠明细表'!$B$6</definedName>
    <definedName name="sheet23_gvo_classname" localSheetId="23">'符合条件的居民企业之间的股息、红利等权益性投资收益优惠明细表'!$A$1</definedName>
    <definedName name="sheet24_f_bnkxsyffyjjkcxmsl" localSheetId="24">'研发费用加计扣除优惠明细表'!$E$3</definedName>
    <definedName name="sheet24_fvo_classname" localSheetId="24">'研发费用加计扣除优惠明细表'!$B$1</definedName>
    <definedName name="sheet24_g_ewbhgjz" localSheetId="24">'研发费用加计扣除优惠明细表'!$D$4</definedName>
    <definedName name="sheet24_g_ewbhmc" localSheetId="24">'研发费用加计扣除优惠明细表'!$B$4</definedName>
    <definedName name="sheet24_g_ewbhxh" localSheetId="24">'研发费用加计扣除优惠明细表'!$A$4</definedName>
    <definedName name="sheet24_g_yfhdfyje" localSheetId="24">'研发费用加计扣除优惠明细表'!$F$4</definedName>
    <definedName name="sheet24_grid_form" localSheetId="24">'研发费用加计扣除优惠明细表'!$A$5</definedName>
    <definedName name="sheet24_gvo_classname" localSheetId="24">'研发费用加计扣除优惠明细表'!$A$1</definedName>
    <definedName name="sheet25_f_jbxmhj" localSheetId="25">'所得减免优惠明细表'!$L$4</definedName>
    <definedName name="sheet25_f_jmsdehj" localSheetId="25">'所得减免优惠明细表'!$M$4</definedName>
    <definedName name="sheet25_f_msxmhj" localSheetId="25">'所得减免优惠明细表'!$K$4</definedName>
    <definedName name="sheet25_f_nstzehj" localSheetId="25">'所得减免优惠明细表'!$J$4</definedName>
    <definedName name="sheet25_f_xgsfhj" localSheetId="25">'所得减免优惠明细表'!$H$4</definedName>
    <definedName name="sheet25_f_xmcbhj" localSheetId="25">'所得减免优惠明细表'!$G$4</definedName>
    <definedName name="sheet25_f_xmsrhj" localSheetId="25">'所得减免优惠明细表'!$F$4:$M$4</definedName>
    <definedName name="sheet25_f_yftqjfyhj" localSheetId="25">'所得减免优惠明细表'!$I$4</definedName>
    <definedName name="sheet25_fvo_classname" localSheetId="25">'所得减免优惠明细表'!$A$2</definedName>
    <definedName name="sheet25_g_ewbhgjz" localSheetId="25">'所得减免优惠明细表'!$B$5</definedName>
    <definedName name="sheet25_g_ewbhmc" localSheetId="25">'所得减免优惠明细表'!$A$5</definedName>
    <definedName name="sheet25_g_jbxmsde" localSheetId="25">'所得减免优惠明细表'!$L$5</definedName>
    <definedName name="sheet25_g_jmsde" localSheetId="25">'所得减免优惠明细表'!$M$5</definedName>
    <definedName name="sheet25_g_msxmsde" localSheetId="25">'所得减免优惠明细表'!$K$5</definedName>
    <definedName name="sheet25_g_nstze" localSheetId="25">'所得减免优惠明细表'!$J$5</definedName>
    <definedName name="sheet25_g_sdjmyhsxDm" localSheetId="25">'所得减免优惠明细表'!$D$5</definedName>
    <definedName name="sheet25_g_xgsf" localSheetId="25">'所得减免优惠明细表'!$H$5</definedName>
    <definedName name="sheet25_g_xmcb" localSheetId="25">'所得减免优惠明细表'!$G$5</definedName>
    <definedName name="sheet25_g_xmmc" localSheetId="25">'所得减免优惠明细表'!$C$5</definedName>
    <definedName name="sheet25_g_xmsr" localSheetId="25">'所得减免优惠明细表'!$F$5</definedName>
    <definedName name="sheet25_g_yftqjfy" localSheetId="25">'所得减免优惠明细表'!$I$5</definedName>
    <definedName name="sheet25_g_yhfs" localSheetId="25">'所得减免优惠明细表'!$E$5</definedName>
    <definedName name="sheet25_grid_form" localSheetId="25">'所得减免优惠明细表'!$C$8</definedName>
    <definedName name="sheet25_gvo_classname" localSheetId="25">'所得减免优惠明细表'!$A$1</definedName>
    <definedName name="sheet26_f_bncyxhhctqysdse" localSheetId="26">'抵扣应纳税所得额明细表'!$C$16</definedName>
    <definedName name="sheet26_f_bncyxhhctqysdse2" localSheetId="26">'抵扣应纳税所得额明细表'!$D$16</definedName>
    <definedName name="sheet26_f_bncyxhhctqysdse3" localSheetId="26">'抵扣应纳税所得额明细表'!$E$16</definedName>
    <definedName name="sheet26_f_bnkdkgqtze" localSheetId="26">'抵扣应纳税所得额明细表'!$C$11</definedName>
    <definedName name="sheet26_f_bnkdkgqtzeccqqy" localSheetId="26">'抵扣应纳税所得额明细表'!$E$11</definedName>
    <definedName name="sheet26_f_bnkdkgqtzewsszxqy" localSheetId="26">'抵扣应纳税所得额明细表'!$D$11</definedName>
    <definedName name="sheet26_f_bnkdktze" localSheetId="26">'抵扣应纳税所得额明细表'!$C$19</definedName>
    <definedName name="sheet26_f_bnkdktzeccqqy" localSheetId="26">'抵扣应纳税所得额明细表'!$E$19</definedName>
    <definedName name="sheet26_f_bnkdktzewsszxqy" localSheetId="26">'抵扣应纳税所得额明细表'!$D$19</definedName>
    <definedName name="sheet26_f_bnkyydkynssde" localSheetId="26">'抵扣应纳税所得额明细表'!$C$12</definedName>
    <definedName name="sheet26_f_bnkyydkynssdeccqqy" localSheetId="26">'抵扣应纳税所得额明细表'!$E$12</definedName>
    <definedName name="sheet26_f_bnkyydkynssdewsszxqy" localSheetId="26">'抵扣应纳税所得额明细表'!$D$12</definedName>
    <definedName name="sheet26_f_bnsjdkyfdynssde" localSheetId="26">'抵扣应纳税所得额明细表'!$C$20</definedName>
    <definedName name="sheet26_f_bnsjdkyfdynssde2" localSheetId="26">'抵扣应纳税所得额明细表'!$D$20</definedName>
    <definedName name="sheet26_f_bnsjdkyfdynssde3" localSheetId="26">'抵扣应纳税所得额明细表'!$E$20</definedName>
    <definedName name="sheet26_f_bnsjdkynssde" localSheetId="26">'抵扣应纳税所得额明细表'!$C$13</definedName>
    <definedName name="sheet26_f_bnsjdkynssde2" localSheetId="26">'抵扣应纳税所得额明细表'!$D$13</definedName>
    <definedName name="sheet26_f_bnsjdkynssde3" localSheetId="26">'抵扣应纳税所得额明细表'!$E$13</definedName>
    <definedName name="sheet26_f_bnxzdkdktze" localSheetId="26">'抵扣应纳税所得额明细表'!$C$17</definedName>
    <definedName name="sheet26_f_bnxzdkdktze2" localSheetId="26">'抵扣应纳税所得额明细表'!$D$17</definedName>
    <definedName name="sheet26_f_bnxzdkdktze3" localSheetId="26">'抵扣应纳税所得额明细表'!$E$17</definedName>
    <definedName name="sheet26_f_bnxzfhtjgqtze" localSheetId="26">'抵扣应纳税所得额明细表'!$C$7</definedName>
    <definedName name="sheet26_f_bnxzfhtjgqtze2" localSheetId="26">'抵扣应纳税所得额明细表'!$D$7</definedName>
    <definedName name="sheet26_f_bnxzfhtjgqtze3" localSheetId="26">'抵扣应纳税所得额明细表'!$E$7</definedName>
    <definedName name="sheet26_f_bnxzkdkgqtze" localSheetId="26">'抵扣应纳税所得额明细表'!$C$9</definedName>
    <definedName name="sheet26_f_bnxzkdkgqtze2" localSheetId="26">'抵扣应纳税所得额明细表'!$D$9</definedName>
    <definedName name="sheet26_f_bnxzkdkgqtze3" localSheetId="26">'抵扣应纳税所得额明细表'!$E$9</definedName>
    <definedName name="sheet26_f_hj" localSheetId="26">'抵扣应纳税所得额明细表'!$C$23</definedName>
    <definedName name="sheet26_f_hj2" localSheetId="26">'抵扣应纳税所得额明细表'!$D$23</definedName>
    <definedName name="sheet26_f_hj3" localSheetId="26">'抵扣应纳税所得额明细表'!$E$23</definedName>
    <definedName name="sheet26_f_jzyhnddkdtzrye" localSheetId="26">'抵扣应纳税所得额明细表'!$C$21</definedName>
    <definedName name="sheet26_f_jzyhnddkdtzryeccqqy" localSheetId="26">'抵扣应纳税所得额明细表'!$E$21</definedName>
    <definedName name="sheet26_f_jzyhnddkdtzryewsszxqy" localSheetId="26">'抵扣应纳税所得额明细表'!$D$21</definedName>
    <definedName name="sheet26_f_jzyhnddkgqtzye" localSheetId="26">'抵扣应纳税所得额明细表'!$C$14</definedName>
    <definedName name="sheet26_f_jzyhnddkgqtzyeccqqy" localSheetId="26">'抵扣应纳税所得额明细表'!$E$14</definedName>
    <definedName name="sheet26_f_jzyhnddkgqtzyewsszxqy" localSheetId="26">'抵扣应纳税所得额明细表'!$D$14</definedName>
    <definedName name="sheet26_f_ssgddklje" localSheetId="26">'抵扣应纳税所得额明细表'!$C$8</definedName>
    <definedName name="sheet26_f_ssgddklje2" localSheetId="26">'抵扣应纳税所得额明细表'!$D$8</definedName>
    <definedName name="sheet26_f_ssgddklje3" localSheetId="26">'抵扣应纳税所得额明细表'!$E$8</definedName>
    <definedName name="sheet26_f_yqndjzdkdktzeye" localSheetId="26">'抵扣应纳税所得额明细表'!$C$18</definedName>
    <definedName name="sheet26_f_yqndjzdkdktzeyeccqqy" localSheetId="26">'抵扣应纳税所得额明细表'!$E$18</definedName>
    <definedName name="sheet26_f_yqndjzdkdktzeyewsszxqy" localSheetId="26">'抵扣应纳税所得额明细表'!$D$18</definedName>
    <definedName name="sheet26_f_yqndjzswdkgqtzje" localSheetId="26">'抵扣应纳税所得额明细表'!$C$10</definedName>
    <definedName name="sheet26_f_yqndjzswdkgqtzjeccqqy" localSheetId="26">'抵扣应纳税所得额明细表'!$E$10</definedName>
    <definedName name="sheet26_f_yqndjzswdkgqtzjewsszxqy" localSheetId="26">'抵扣应纳税所得额明细表'!$D$10</definedName>
    <definedName name="sheet26_fvo_classname" localSheetId="26">'抵扣应纳税所得额明细表'!$A$1</definedName>
    <definedName name="sheet27_f_cjzdqtcyjy" localSheetId="27">'减免所得税优惠明细表'!$G$37</definedName>
    <definedName name="sheet27_f_cjzdqtcyjypk" localSheetId="27">'减免所得税优惠明细表'!$G$38</definedName>
    <definedName name="sheet27_f_cjzdqtcyjysy" localSheetId="27">'减免所得税优惠明细表'!$G$39</definedName>
    <definedName name="sheet27_f_cjzdqtcytysb" localSheetId="27">'减免所得税优惠明细表'!$G$40</definedName>
    <definedName name="sheet27_f_cxfzsdjasl" localSheetId="27">'减免所得税优惠明细表'!$G$24</definedName>
    <definedName name="sheet27_f_dazwhmz" localSheetId="27">'减免所得税优惠明细表'!$G$29</definedName>
    <definedName name="sheet27_f_dmqy" localSheetId="27">'减免所得税优惠明细表'!$G$9</definedName>
    <definedName name="sheet27_f_fdsljbqysdsdjjmsyh" localSheetId="27">'减免所得税优惠明细表'!$G$36</definedName>
    <definedName name="sheet27_f_fhtjrjqy" localSheetId="27">'减免所得税优惠明细表'!$G$17</definedName>
    <definedName name="sheet27_f_fhtjxxwlqy" localSheetId="27">'减免所得税优惠明细表'!$G$5</definedName>
    <definedName name="sheet27_f_gjghzdjcdlsjqy" localSheetId="27">'减免所得税优惠明细表'!$G$16</definedName>
    <definedName name="sheet27_f_gjghzdrjqy" localSheetId="27">'减免所得税优惠明细表'!$G$18</definedName>
    <definedName name="sheet27_f_gjzdfcgxjsqy" localSheetId="27">'减免所得税优惠明细表'!$G$6</definedName>
    <definedName name="sheet27_f_hj" localSheetId="27">'减免所得税优惠明细表'!$G$42</definedName>
    <definedName name="sheet27_f_jcdldqjmqysds" localSheetId="27">'减免所得税优惠明细表'!$G$13</definedName>
    <definedName name="sheet27_f_jcdlfzcsqy" localSheetId="27">'减免所得税优惠明细表'!$G$19</definedName>
    <definedName name="sheet27_f_jcdlgjzyclscsbqy" localSheetId="27">'减免所得税优惠明细表'!$G$20</definedName>
    <definedName name="sheet27_f_jcdljaslzsqysds" localSheetId="27">'减免所得税优惠明细表'!$G$11</definedName>
    <definedName name="sheet27_f_jmdfmzzzdfqy" localSheetId="27">'减免所得税优惠明细表'!$G$41</definedName>
    <definedName name="sheet27_f_jsxjfwqy" localSheetId="27">'减免所得税优惠明细表'!$G$23</definedName>
    <definedName name="sheet27_f_jzfd" localSheetId="27">'减免所得税优惠明细表'!$F$41</definedName>
    <definedName name="sheet27_f_jzmzlx" localSheetId="27">'减免所得税优惠明细表'!$D$41</definedName>
    <definedName name="sheet27_f_qt" localSheetId="27">'减免所得税优惠明细表'!$G$32</definedName>
    <definedName name="sheet27_f_qtqt" localSheetId="27">'减免所得税优惠明细表'!$G$35</definedName>
    <definedName name="sheet27_f_qtshzmq" localSheetId="27">'减免所得税优惠明细表'!$G$34</definedName>
    <definedName name="sheet27_f_qtwrfz" localSheetId="27">'减免所得税优惠明细表'!$G$33</definedName>
    <definedName name="sheet27_f_sczbscryzmypqy" localSheetId="27">'减免所得税优惠明细表'!$G$22</definedName>
    <definedName name="sheet27_f_szncxys" localSheetId="27">'减免所得税优惠明细表'!$G$8</definedName>
    <definedName name="sheet27_f_tqxqgxjsqy" localSheetId="27">'减免所得税优惠明细表'!$G$7</definedName>
    <definedName name="sheet27_f_tzejcdldqjmqysds" localSheetId="27">'减免所得税优惠明细表'!$G$14</definedName>
    <definedName name="sheet27_f_tzejcdljaslzsqysds" localSheetId="27">'减免所得税优惠明细表'!$G$12</definedName>
    <definedName name="sheet27_f_whsydwzzqy" localSheetId="27">'减免所得税优惠明细表'!$G$21</definedName>
    <definedName name="sheet27_f_xbdqglcyqy" localSheetId="27">'减免所得税优惠明细表'!$G$25</definedName>
    <definedName name="sheet27_f_xbjcdlsjqy" localSheetId="27">'减免所得税优惠明细表'!$G$15</definedName>
    <definedName name="sheet27_f_xdfwhzqqy" localSheetId="27">'减免所得税优惠明细表'!$G$28</definedName>
    <definedName name="sheet27_f_xjkfqxbqy" localSheetId="27">'减免所得税优惠明细表'!$G$27</definedName>
    <definedName name="sheet27_f_xjxbqy" localSheetId="27">'减免所得税优惠明细表'!$G$26</definedName>
    <definedName name="sheet27_f_xkxyldbwmdjcdlqy" localSheetId="27">'减免所得税优惠明细表'!$G$10</definedName>
    <definedName name="sheet27_f_xkxylswnmjcdl" localSheetId="27">'减免所得税优惠明细表'!$G$31</definedName>
    <definedName name="sheet27_f_xkxyybsnmjcdl">'减免所得税优惠明细表'!$G$30</definedName>
    <definedName name="sheet27_fvo_classname" localSheetId="27">'减免所得税优惠明细表'!$A$1</definedName>
    <definedName name="sheet28_f_bngxjscpsr" localSheetId="28">'高新技术企业优惠情况及明细表'!$I$10</definedName>
    <definedName name="sheet28_f_bngxjscpsrzqyzsrbl" localSheetId="28">'高新技术企业优惠情况及明细表'!$I$16</definedName>
    <definedName name="sheet28_f_bnkjrys" localSheetId="28">'高新技术企业优惠情况及明细表'!$I$17</definedName>
    <definedName name="sheet28_f_bnkjryzqydnzgsbl" localSheetId="28">'高新技术企业优惠情况及明细表'!$I$19</definedName>
    <definedName name="sheet28_f_bnqyzsr" localSheetId="28">'高新技术企业优惠情况及明细表'!$I$13</definedName>
    <definedName name="sheet28_f_bnzgzs" localSheetId="28">'高新技术企业优惠情况及明细表'!$I$18</definedName>
    <definedName name="sheet28_f_bzssr" localSheetId="28">'高新技术企业优惠情况及明细表'!$I$15</definedName>
    <definedName name="sheet28_f_cpsygdfw" localSheetId="28">'高新技术企业优惠情况及明细表'!$K$5</definedName>
    <definedName name="sheet28_f_cpsygdfw2" localSheetId="28">'高新技术企业优惠情况及明细表'!$K$6</definedName>
    <definedName name="sheet28_f_cpsygdfw3" localSheetId="28">'高新技术企业优惠情况及明细表'!$K$7</definedName>
    <definedName name="sheet28_f_gjxyzdfcdgxjsqyjzqysds" localSheetId="28">'高新技术企业优惠情况及明细表'!$G$38</definedName>
    <definedName name="sheet28_f_jjtqhpdxqxsldgxjsqydqjmse" localSheetId="28">'高新技术企业优惠情况及明细表'!$G$39</definedName>
    <definedName name="sheet28_f_jsxsr" localSheetId="28">'高新技术企业优惠情况及明细表'!$I$12</definedName>
    <definedName name="sheet28_f_qzcpfwsr" localSheetId="28">'高新技术企业优惠情况及明细表'!$I$11</definedName>
    <definedName name="sheet28_f_qzsrze" localSheetId="28">'高新技术企业优惠情况及明细表'!$I$14</definedName>
    <definedName name="sheet28_f_yffyzzebl" localSheetId="28">'高新技术企业优惠情况及明细表'!$I$37</definedName>
    <definedName name="sheet28_fvo_classname" localSheetId="28">'高新技术企业优惠情况及明细表'!$A$1</definedName>
    <definedName name="sheet28_g_ewbhgjz" localSheetId="28">'高新技术企业优惠情况及明细表'!$H$8</definedName>
    <definedName name="sheet28_g_ewbhmc" localSheetId="28">'高新技术企业优惠情况及明细表'!$C$8</definedName>
    <definedName name="sheet28_g_ewbhxh" localSheetId="28">'高新技术企业优惠情况及明细表'!$A$8</definedName>
    <definedName name="sheet28_g_kffybnd" localSheetId="28">'高新技术企业优惠情况及明细表'!$I$8</definedName>
    <definedName name="sheet28_g_kffyhj" localSheetId="28">'高新技术企业优惠情况及明细表'!$L$8</definedName>
    <definedName name="sheet28_g_kffyqend" localSheetId="28">'高新技术企业优惠情况及明细表'!$K$8</definedName>
    <definedName name="sheet28_g_kffyqynd" localSheetId="28">'高新技术企业优惠情况及明细表'!$J$8</definedName>
    <definedName name="sheet28_grid_form" localSheetId="28">'高新技术企业优惠情况及明细表'!$I$21</definedName>
    <definedName name="sheet28_gvo_classname" localSheetId="28">'高新技术企业优惠情况及明细表'!$A$2</definedName>
    <definedName name="sheet29_f_cpsyml" localSheetId="29">'软件、集成电路企业优惠情况及明细表'!$I$28</definedName>
    <definedName name="sheet29_f_fhtjsrzzsrbl" localSheetId="29">'软件、集成电路企业优惠情况及明细表'!$I$19</definedName>
    <definedName name="sheet29_f_fhtjxssr" localSheetId="29">'软件、集成电路企业优惠情况及明细表'!$I$18</definedName>
    <definedName name="sheet29_f_hlnd1">'软件、集成电路企业优惠情况及明细表'!$I$5</definedName>
    <definedName name="sheet29_f_hlnd2">'软件、集成电路企业优惠情况及明细表'!$I$6</definedName>
    <definedName name="sheet29_f_jmfs1">'软件、集成电路企业优惠情况及明细表'!$C$5</definedName>
    <definedName name="sheet29_f_jmfs2">'软件、集成电路企业优惠情况及明细表'!$C$6</definedName>
    <definedName name="sheet29_f_jmsje" localSheetId="29">'软件、集成电路企业优惠情况及明细表'!$I$29</definedName>
    <definedName name="sheet29_f_jnqyyffyje" localSheetId="29">'软件、集成电路企业优惠情况及明细表'!$I$14</definedName>
    <definedName name="sheet29_f_jnqyyffyzyfzebl" localSheetId="29">'软件、集成电路企业优惠情况及明细表'!$I$16</definedName>
    <definedName name="sheet29_f_lyxssrzfhtjsrbl" localSheetId="29">'软件、集成电路企业优惠情况及明细表'!$I$24</definedName>
    <definedName name="sheet29_f_ndrjsrckzemy" localSheetId="29">'软件、集成电路企业优惠情况及明细表'!$I$25</definedName>
    <definedName name="sheet29_f_ndrjsrckzermb" localSheetId="29">'软件、集成电路企业优惠情况及明细表'!$I$26</definedName>
    <definedName name="sheet29_f_qdldhtdzyszpjzgbl" localSheetId="29">'软件、集成电路企业优惠情况及明细表'!$I$11</definedName>
    <definedName name="sheet29_f_qdldhtgxdzyszgrs" localSheetId="29">'软件、集成电路企业优惠情况及明细表'!$I$9</definedName>
    <definedName name="sheet29_f_qybnypjzgzrs" localSheetId="29">'软件、集成电路企业优惠情况及明细表'!$I$8</definedName>
    <definedName name="sheet29_f_qylxDm" localSheetId="29">'软件、集成电路企业优惠情况及明细表'!$L$6</definedName>
    <definedName name="sheet29_f_qysrze" localSheetId="29">'软件、集成电路企业优惠情况及明细表'!$I$17</definedName>
    <definedName name="sheet29_f_rjcksrzezbqyndsrzebl" localSheetId="29">'软件、集成电路企业优惠情况及明细表'!$I$27</definedName>
    <definedName name="sheet29_f_sdsjcdljmlxDm" localSheetId="29">'软件、集成电路企业优惠情况及明细表'!$L$5</definedName>
    <definedName name="sheet29_f_sdssylyDm" localSheetId="29">'软件、集成电路企业优惠情况及明细表'!$I$22</definedName>
    <definedName name="sheet29_f_xzbalysr" localSheetId="29">'软件、集成电路企业优惠情况及明细表'!$I$23</definedName>
    <definedName name="sheet29_f_yffyze" localSheetId="29">'软件、集成电路企业优惠情况及明细表'!$I$13</definedName>
    <definedName name="sheet29_f_yffyzzebl" localSheetId="29">'软件、集成电路企业优惠情况及明细表'!$I$15</definedName>
    <definedName name="sheet29_f_yfryzpjzgbl" localSheetId="29">'软件、集成电路企业优惠情况及明细表'!$I$12</definedName>
    <definedName name="sheet29_f_yjkfryrs" localSheetId="29">'软件、集成电路企业优惠情况及明细表'!$I$10</definedName>
    <definedName name="sheet29_f_zjsjkfsr" localSheetId="29">'软件、集成电路企业优惠情况及明细表'!$I$20</definedName>
    <definedName name="sheet29_f_zjsjkfsrzbl" localSheetId="29">'软件、集成电路企业优惠情况及明细表'!$I$21</definedName>
    <definedName name="sheet29_fvo_classname" localSheetId="29">'软件、集成电路企业优惠情况及明细表'!$A$1</definedName>
    <definedName name="sheet3_f_czbzwhspsr" localSheetId="3">'一般企业收入明细表(A101010)'!$C$17</definedName>
    <definedName name="sheet3_f_czgdzcsr" localSheetId="3">'一般企业收入明细表(A101010)'!$C$15</definedName>
    <definedName name="sheet3_f_czwxzcsr" localSheetId="3">'一般企业收入明细表(A101010)'!$C$16</definedName>
    <definedName name="sheet3_f_fhbxzcjhld" localSheetId="3">'一般企业收入明细表(A101010)'!$C$21</definedName>
    <definedName name="sheet3_f_fldzcczld" localSheetId="3">'一般企业收入明细表(A101010)'!$C$20</definedName>
    <definedName name="sheet3_f_fmld" localSheetId="3">'一般企业收入明细表(A101010)'!$C$26</definedName>
    <definedName name="sheet3_f_hzly" localSheetId="3">'一般企业收入明细表(A101010)'!$C$28</definedName>
    <definedName name="sheet3_f_jzhtsr" localSheetId="3">'一般企业收入明细表(A101010)'!$C$9</definedName>
    <definedName name="sheet3_f_jzld" localSheetId="3">'一般企业收入明细表(A101010)'!$C$25</definedName>
    <definedName name="sheet3_f_pyld" localSheetId="3">'一般企业收入明细表(A101010)'!$C$24</definedName>
    <definedName name="sheet3_f_qswfbcdyfkx" localSheetId="3">'一般企业收入明细表(A101010)'!$C$27</definedName>
    <definedName name="sheet3_f_qtywsr" localSheetId="3">'一般企业收入明细表(A101010)'!$C$12</definedName>
    <definedName name="sheet3_f_qtywsrfhbxzcjhsr" localSheetId="3">'一般企业收入明细表(A101010)'!$C$14</definedName>
    <definedName name="sheet3_f_qtywsrqt" localSheetId="3">'一般企业收入明细表(A101010)'!$C$18</definedName>
    <definedName name="sheet3_f_rdzcsyqsr" localSheetId="3">'一般企业收入明细表(A101010)'!$C$10</definedName>
    <definedName name="sheet3_f_tglwsr" localSheetId="3">'一般企业收入明细表(A101010)'!$C$8</definedName>
    <definedName name="sheet3_f_xsclsr" localSheetId="3">'一般企业收入明细表(A101010)'!$C$13</definedName>
    <definedName name="sheet3_f_xsspsr" localSheetId="3">'一般企业收入明细表(A101010)'!$C$6</definedName>
    <definedName name="sheet3_f_yysr" localSheetId="3">'一般企业收入明细表(A101010)'!$C$4</definedName>
    <definedName name="sheet3_f_yywsr" localSheetId="3">'一般企业收入明细表(A101010)'!$C$19</definedName>
    <definedName name="sheet3_f_yywsrqt" localSheetId="3">'一般企业收入明细表(A101010)'!$C$29</definedName>
    <definedName name="sheet3_f_zfbzld" localSheetId="3">'一般企业收入明细表(A101010)'!$C$23</definedName>
    <definedName name="sheet3_f_zwczld" localSheetId="3">'一般企业收入明细表(A101010)'!$C$22</definedName>
    <definedName name="sheet3_f_zyywsr" localSheetId="3">'一般企业收入明细表(A101010)'!$C$5</definedName>
    <definedName name="sheet3_f_zyywsrfhbxzcjhsr" localSheetId="3">'一般企业收入明细表(A101010)'!$C$7</definedName>
    <definedName name="sheet3_f_zyywsrqt" localSheetId="3">'一般企业收入明细表(A101010)'!$C$11</definedName>
    <definedName name="sheet3_fvo_classname" localSheetId="3">'一般企业收入明细表(A101010)'!$A$1</definedName>
    <definedName name="sheet30_f_bnd" localSheetId="30">'税额抵免优惠明细表'!$C$12</definedName>
    <definedName name="sheet30_f_bndmqynse" localSheetId="30">'税额抵免优惠明细表'!$D$12</definedName>
    <definedName name="sheet30_f_bndmqynse1" localSheetId="30">'税额抵免优惠明细表'!$D$11</definedName>
    <definedName name="sheet30_f_bndmqynse2" localSheetId="30">'税额抵免优惠明细表'!$D$10</definedName>
    <definedName name="sheet30_f_bndmqynse3" localSheetId="30">'税额抵免优惠明细表'!$D$9</definedName>
    <definedName name="sheet30_f_bndmqynse4" localSheetId="30">'税额抵免优惠明细表'!$D$8</definedName>
    <definedName name="sheet30_f_bndmqynse5" localSheetId="30">'税额抵免优惠明细表'!$D$7</definedName>
    <definedName name="sheet30_f_bndsjdmsehj" localSheetId="30">'税额抵免优惠明细表'!$M$13</definedName>
    <definedName name="sheet30_f_bnkdmse" localSheetId="30">'税额抵免优惠明细表'!$F$12</definedName>
    <definedName name="sheet30_f_bnkdmse1" localSheetId="30">'税额抵免优惠明细表'!$F$11</definedName>
    <definedName name="sheet30_f_bnkdmse2" localSheetId="30">'税额抵免优惠明细表'!$F$10</definedName>
    <definedName name="sheet30_f_bnkdmse3" localSheetId="30">'税额抵免优惠明细表'!$F$9</definedName>
    <definedName name="sheet30_f_bnkdmse4" localSheetId="30">'税额抵免优惠明细表'!$F$8</definedName>
    <definedName name="sheet30_f_bnkdmse5" localSheetId="30">'税额抵免优惠明细表'!$F$7</definedName>
    <definedName name="sheet30_f_bnsjdmdgndse" localSheetId="30">'税额抵免优惠明细表'!$M$12</definedName>
    <definedName name="sheet30_f_bnsjdmdgndse1" localSheetId="30">'税额抵免优惠明细表'!$M$11</definedName>
    <definedName name="sheet30_f_bnsjdmdgndse2" localSheetId="30">'税额抵免优惠明细表'!$M$10</definedName>
    <definedName name="sheet30_f_bnsjdmdgndse3" localSheetId="30">'税额抵免优惠明细表'!$M$9</definedName>
    <definedName name="sheet30_f_bnsjdmdgndse4" localSheetId="30">'税额抵免优惠明细表'!$M$8</definedName>
    <definedName name="sheet30_f_bnsjdmdgndse5" localSheetId="30">'税额抵免优惠明细表'!$M$7</definedName>
    <definedName name="sheet30_f_bnyxdmdaqsczysbtze" localSheetId="30">'税额抵免优惠明细表'!$K$17</definedName>
    <definedName name="sheet30_f_bnyxdmdhjbhzysbtze" localSheetId="30">'税额抵免优惠明细表'!$K$15</definedName>
    <definedName name="sheet30_f_bnyxdmdzysbtze" localSheetId="30">'税额抵免优惠明细表'!$E$12</definedName>
    <definedName name="sheet30_f_bnyxdmdzysbtze1" localSheetId="30">'税额抵免优惠明细表'!$E$11</definedName>
    <definedName name="sheet30_f_bnyxdmdzysbtze2" localSheetId="30">'税额抵免优惠明细表'!$E$10</definedName>
    <definedName name="sheet30_f_bnyxdmdzysbtze3" localSheetId="30">'税额抵免优惠明细表'!$E$9</definedName>
    <definedName name="sheet30_f_bnyxdmdzysbtze4" localSheetId="30">'税额抵免优惠明细表'!$E$8</definedName>
    <definedName name="sheet30_f_bnyxdmdzysbtze5" localSheetId="30">'税额抵免优惠明细表'!$E$7</definedName>
    <definedName name="sheet30_f_bnyxdmjejsdzysbtze" localSheetId="30">'税额抵免优惠明细表'!$K$16</definedName>
    <definedName name="sheet30_f_kjzyhnddmdse" localSheetId="30">'税额抵免优惠明细表'!$N$12</definedName>
    <definedName name="sheet30_f_kjzyhnddmdse1" localSheetId="30">'税额抵免优惠明细表'!$N$11</definedName>
    <definedName name="sheet30_f_kjzyhnddmdse2" localSheetId="30">'税额抵免优惠明细表'!$N$10</definedName>
    <definedName name="sheet30_f_kjzyhnddmdse3" localSheetId="30">'税额抵免优惠明细表'!$N$9</definedName>
    <definedName name="sheet30_f_kjzyhnddmdse4" localSheetId="30">'税额抵免优惠明细表'!$N$8</definedName>
    <definedName name="sheet30_f_kjzyhnddmdsehj" localSheetId="30">'税额抵免优惠明细表'!$N$14</definedName>
    <definedName name="sheet30_f_nd1" localSheetId="30">'税额抵免优惠明细表'!$C$11</definedName>
    <definedName name="sheet30_f_nd2" localSheetId="30">'税额抵免优惠明细表'!$C$10</definedName>
    <definedName name="sheet30_f_nd3" localSheetId="30">'税额抵免优惠明细表'!$C$9</definedName>
    <definedName name="sheet30_f_nd4" localSheetId="30">'税额抵免优惠明细表'!$C$8</definedName>
    <definedName name="sheet30_f_nd5" localSheetId="30">'税额抵免优惠明细表'!$C$7</definedName>
    <definedName name="sheet30_f_yqndydmeqernd2" localSheetId="30">'税额抵免优惠明细表'!$J$10</definedName>
    <definedName name="sheet30_f_yqndydmeqernd3" localSheetId="30">'税额抵免优惠明细表'!$J$9</definedName>
    <definedName name="sheet30_f_yqndydmeqernd4" localSheetId="30">'税额抵免优惠明细表'!$J$8</definedName>
    <definedName name="sheet30_f_yqndydmeqernd5" localSheetId="30">'税额抵免优惠明细表'!$J$7</definedName>
    <definedName name="sheet30_f_yqndydmeqsannd3" localSheetId="30">'税额抵免优惠明细表'!$I$9</definedName>
    <definedName name="sheet30_f_yqndydmeqsannd4" localSheetId="30">'税额抵免优惠明细表'!$I$8</definedName>
    <definedName name="sheet30_f_yqndydmeqsannd5" localSheetId="30">'税额抵免优惠明细表'!$I$7</definedName>
    <definedName name="sheet30_f_yqndydmeqsind4" localSheetId="30">'税额抵免优惠明细表'!$H$8</definedName>
    <definedName name="sheet30_f_yqndydmeqsind5" localSheetId="30">'税额抵免优惠明细表'!$H$7</definedName>
    <definedName name="sheet30_f_yqndydmeqwund5" localSheetId="30">'税额抵免优惠明细表'!$G$7</definedName>
    <definedName name="sheet30_f_yqndydmeqyind1" localSheetId="30">'税额抵免优惠明细表'!$K$11</definedName>
    <definedName name="sheet30_f_yqndydmeqyind2" localSheetId="30">'税额抵免优惠明细表'!$K$10</definedName>
    <definedName name="sheet30_f_yqndydmeqyind3" localSheetId="30">'税额抵免优惠明细表'!$K$9</definedName>
    <definedName name="sheet30_f_yqndydmeqyind4" localSheetId="30">'税额抵免优惠明细表'!$K$8</definedName>
    <definedName name="sheet30_f_yqndydmeqyind5" localSheetId="30">'税额抵免优惠明细表'!$K$7</definedName>
    <definedName name="sheet30_f_yqndydmexj1" localSheetId="30">'税额抵免优惠明细表'!$L$11</definedName>
    <definedName name="sheet30_f_yqndydmexj2" localSheetId="30">'税额抵免优惠明细表'!$L$10</definedName>
    <definedName name="sheet30_f_yqndydmexj3" localSheetId="30">'税额抵免优惠明细表'!$L$9</definedName>
    <definedName name="sheet30_f_yqndydmexj4" localSheetId="30">'税额抵免优惠明细表'!$L$8</definedName>
    <definedName name="sheet30_f_yqndydmexj5" localSheetId="30">'税额抵免优惠明细表'!$L$7</definedName>
    <definedName name="sheet30_fvo_classname" localSheetId="30">'税额抵免优惠明细表'!$A$1</definedName>
    <definedName name="sheet31_g_bnkdmjwsdse" localSheetId="31">'境外所得税收抵免方式'!$M$3</definedName>
    <definedName name="sheet31_g_djjnks" localSheetId="31">'境外所得税收抵免方式'!$G$3</definedName>
    <definedName name="sheet31_g_djjnkshjwyne" localSheetId="31">'境外所得税收抵免方式'!$H$3</definedName>
    <definedName name="sheet31_g_gjdq" localSheetId="31">'境外所得税收抵免方式'!$B$3</definedName>
    <definedName name="sheet31_g_jwsddmsehj" localSheetId="31">'境外所得税收抵免方式'!$T$3</definedName>
    <definedName name="sheet31_g_jwsddmxe" localSheetId="31">'境外所得税收抵免方式'!$L$3</definedName>
    <definedName name="sheet31_g_jwsdkdmse1" localSheetId="31">'境外所得税收抵免方式'!$K$3</definedName>
    <definedName name="sheet31_g_jwsdynse1" localSheetId="31">'境外所得税收抵免方式'!$J$3</definedName>
    <definedName name="sheet31_g_jwsqsd" localSheetId="31">'境外所得税收抵免方式'!$C$3</definedName>
    <definedName name="sheet31_g_jwstzhsd" localSheetId="31">'境外所得税收抵免方式'!$D$3</definedName>
    <definedName name="sheet31_g_jwynssde" localSheetId="31">'境外所得税收抵免方式'!$F$3</definedName>
    <definedName name="sheet31_g_jyjsdyldyewdme" localSheetId="31">'境外所得税收抵免方式'!$P$3</definedName>
    <definedName name="sheet31_g_jyjsldewdme" localSheetId="31">'境外所得税收抵免方式'!$R$3</definedName>
    <definedName name="sheet31_g_jyjsldyewdme" localSheetId="31">'境外所得税收抵免方式'!$Q$3</definedName>
    <definedName name="sheet31_g_jyjsxj" localSheetId="31">'境外所得税收抵免方式'!$S$3</definedName>
    <definedName name="sheet31_g_kdmyqnwdmjwsde" localSheetId="31">'境外所得税收抵免方式'!$O$3</definedName>
    <definedName name="sheet31_g_mbjwyqnks" localSheetId="31">'境外所得税收抵免方式'!$E$3</definedName>
    <definedName name="sheet31_g_sl2" localSheetId="31">'境外所得税收抵免方式'!$I$3</definedName>
    <definedName name="sheet31_g_wcgjwdmxeye" localSheetId="31">'境外所得税收抵免方式'!$N$3</definedName>
    <definedName name="sheet31_grid_form" localSheetId="31">'境外所得税收抵免方式'!$B$6</definedName>
    <definedName name="sheet31_gvo_classname" localSheetId="31">'境外所得税收抵免方式'!$A$1</definedName>
    <definedName name="sheet32_g_gjdq" localSheetId="32">'境外所得纳税调整后所得明细表'!$B$4</definedName>
    <definedName name="sheet32_g_jwfzsrzctze" localSheetId="32">'境外所得纳税调整后所得明细表'!$P$4</definedName>
    <definedName name="sheet32_g_jwfztzftkccbfy" localSheetId="32">'境外所得纳税调整后所得明细表'!$Q$4</definedName>
    <definedName name="sheet32_g_jwsdkdmjjfd" localSheetId="32">'境外所得纳税调整后所得明细表'!$L$4</definedName>
    <definedName name="sheet32_g_jwsdkdmxj" localSheetId="32">'境外所得纳税调整后所得明细表'!$N$4</definedName>
    <definedName name="sheet32_g_jwsdkdmxssrrdm" localSheetId="32">'境外所得纳税调整后所得明细表'!$M$4</definedName>
    <definedName name="sheet32_g_jwsdkdmzjjn" localSheetId="32">'境外所得纳税调整后所得明细表'!$K$4</definedName>
    <definedName name="sheet32_g_jwsdtzcbfyzc" localSheetId="32">'境外所得纳税调整后所得明细表'!$R$4</definedName>
    <definedName name="sheet32_g_jwsdtzhsd" localSheetId="32">'境外所得纳税调整后所得明细表'!$S$4</definedName>
    <definedName name="sheet32_g_jwshcczrsd" localSheetId="32">'境外所得纳税调整后所得明细表'!$H$4</definedName>
    <definedName name="sheet32_g_jwshfzjgyylr" localSheetId="32">'境外所得纳税调整后所得明细表'!$C$4</definedName>
    <definedName name="sheet32_g_jwshgxhltzsd" localSheetId="32">'境外所得纳税调整后所得明细表'!$D$4</definedName>
    <definedName name="sheet32_g_jwshlxsd" localSheetId="32">'境外所得纳税调整后所得明细表'!$E$4</definedName>
    <definedName name="sheet32_g_jwshqtsd" localSheetId="32">'境外所得纳税调整后所得明细表'!$I$4</definedName>
    <definedName name="sheet32_g_jwshtxqfysd" localSheetId="32">'境外所得纳税调整后所得明细表'!$G$4</definedName>
    <definedName name="sheet32_g_jwshxj" localSheetId="32">'境外所得纳税调整后所得明细表'!$J$4</definedName>
    <definedName name="sheet32_g_jwshzjsd" localSheetId="32">'境外所得纳税调整后所得明细表'!$F$4</definedName>
    <definedName name="sheet32_g_jwsqsd" localSheetId="32">'境外所得纳税调整后所得明细表'!$O$4</definedName>
    <definedName name="sheet32_grid_form" localSheetId="32">'境外所得纳税调整后所得明细表'!$B$7</definedName>
    <definedName name="sheet32_gvo_classname" localSheetId="32">'境外所得纳税调整后所得明细表'!$A$1</definedName>
    <definedName name="sheet33_g_bnfsfsjkse" localSheetId="33">'境外分支机构弥补亏损明细表'!$D$4</definedName>
    <definedName name="sheet33_g_bnfssjkse">'境外分支机构弥补亏损明细表'!$H$4</definedName>
    <definedName name="sheet33_g_bnmbyqfsjkse" localSheetId="33">'境外分支机构弥补亏损明细表'!$E$4</definedName>
    <definedName name="sheet33_g_bnmbyqsjkse">'境外分支机构弥补亏损明细表'!$I$4</definedName>
    <definedName name="sheet33_g_gjdq" localSheetId="33">'境外分支机构弥补亏损明细表'!$B$4</definedName>
    <definedName name="sheet33_g_jzhndmbfsjkse" localSheetId="33">'境外分支机构弥补亏损明细表'!$F$4</definedName>
    <definedName name="sheet33_g_jzhndmbsjksexj">'境外分支机构弥补亏损明细表'!$J$4</definedName>
    <definedName name="sheet33_g_yqjzwmbsjksexj">'境外分支机构弥补亏损明细表'!$G$4</definedName>
    <definedName name="sheet33_g_yqndjzwmbfsjkse" localSheetId="33">'境外分支机构弥补亏损明细表'!$C$4</definedName>
    <definedName name="sheet33_grid_form" localSheetId="33">'境外分支机构弥补亏损明细表'!$B$8</definedName>
    <definedName name="sheet33_gvo_classname" localSheetId="33">'境外分支机构弥补亏损明细表'!$A$1</definedName>
    <definedName name="sheet34_g_bnqln" localSheetId="34">'跨年度结转抵免境外所得税明细表'!$L$4</definedName>
    <definedName name="sheet34_g_bnqsann" localSheetId="34">'跨年度结转抵免境外所得税明细表'!$K$4</definedName>
    <definedName name="sheet34_g_bnqsin" localSheetId="34">'跨年度结转抵免境外所得税明细表'!$J$4</definedName>
    <definedName name="sheet34_g_bnqwn" localSheetId="34">'跨年度结转抵免境外所得税明细表'!$I$4</definedName>
    <definedName name="sheet34_g_bnqyn" localSheetId="34">'跨年度结转抵免境外所得税明细表'!$M$4</definedName>
    <definedName name="sheet34_g_bnxj" localSheetId="34">'跨年度结转抵免境外所得税明细表'!$N$4</definedName>
    <definedName name="sheet34_g_gjdq" localSheetId="34">'跨年度结转抵免境外所得税明细表'!$B$4</definedName>
    <definedName name="sheet34_g_jbzn" localSheetId="34">'跨年度结转抵免境外所得税明细表'!$S$4</definedName>
    <definedName name="sheet34_g_jzqln" localSheetId="34">'跨年度结转抵免境外所得税明细表'!$Q$4</definedName>
    <definedName name="sheet34_g_jzqsann" localSheetId="34">'跨年度结转抵免境外所得税明细表'!$P$4</definedName>
    <definedName name="sheet34_g_jzqsin" localSheetId="34">'跨年度结转抵免境外所得税明细表'!$O$4</definedName>
    <definedName name="sheet34_g_jzqyn" localSheetId="34">'跨年度结转抵免境外所得税明细表'!$R$4</definedName>
    <definedName name="sheet34_g_jzxj" localSheetId="34">'跨年度结转抵免境外所得税明细表'!$T$4</definedName>
    <definedName name="sheet34_g_qwnqln" localSheetId="34">'跨年度结转抵免境外所得税明细表'!$F$4</definedName>
    <definedName name="sheet34_g_qwnqsann" localSheetId="34">'跨年度结转抵免境外所得税明细表'!$E$4</definedName>
    <definedName name="sheet34_g_qwnqsin" localSheetId="34">'跨年度结转抵免境外所得税明细表'!$D$4</definedName>
    <definedName name="sheet34_g_qwnqwn" localSheetId="34">'跨年度结转抵免境外所得税明细表'!$C$4</definedName>
    <definedName name="sheet34_g_qwnqyn" localSheetId="34">'跨年度结转抵免境外所得税明细表'!$G$4</definedName>
    <definedName name="sheet34_g_qwnxj" localSheetId="34">'跨年度结转抵免境外所得税明细表'!$H$4</definedName>
    <definedName name="sheet34_grid_form" localSheetId="34">'跨年度结转抵免境外所得税明细表'!$B$7</definedName>
    <definedName name="sheet34_gvo_classname" localSheetId="34">'跨年度结转抵免境外所得税明细表'!$A$1</definedName>
    <definedName name="sheet35_f_bnljyysds" localSheetId="35">'跨地区经营汇总纳税企业年度分摊企业所得税明细表'!$C$9</definedName>
    <definedName name="sheet35_f_czjzfpybtse" localSheetId="35">'跨地区经营汇总纳税企业年度分摊企业所得税明细表'!$C$17</definedName>
    <definedName name="sheet35_f_czjzyfpsdse" localSheetId="35">'跨地区经营汇总纳税企业年度分摊企业所得税明细表'!$C$12</definedName>
    <definedName name="sheet35_f_jwsddmsdse" localSheetId="35">'跨地区经营汇总纳税企业年度分摊企业所得税明细表'!$C$7</definedName>
    <definedName name="sheet35_f_jwsdynsdse1" localSheetId="35">'跨地区经营汇总纳税企业年度分摊企业所得税明细表'!$C$6</definedName>
    <definedName name="sheet35_f_zjgbnybtse" localSheetId="35">'跨地区经营汇总纳税企业年度分摊企业所得税明细表'!$C$21</definedName>
    <definedName name="sheet35_f_zjgbnyftybtse" localSheetId="35">'跨地区经营汇总纳税企业年度分摊企业所得税明细表'!$C$15</definedName>
    <definedName name="sheet35_f_zjgftybtse" localSheetId="35">'跨地区经营汇总纳税企业年度分摊企业所得税明细表'!$C$16</definedName>
    <definedName name="sheet35_f_zjgfzjgftsde" localSheetId="35">'跨地区经营汇总纳税企业年度分摊企业所得税明细表'!$C$13</definedName>
    <definedName name="sheet35_f_zjgjwsddmhynse" localSheetId="35">'跨地区经营汇总纳税企业年度分摊企业所得税明细表'!$C$20</definedName>
    <definedName name="sheet35_f_zjgsjynsdse" localSheetId="35">'跨地区经营汇总纳税企业年度分摊企业所得税明细表'!$C$5</definedName>
    <definedName name="sheet35_f_zjgssfzftybtse" localSheetId="35">'跨地区经营汇总纳税企业年度分摊企业所得税明细表'!$C$18</definedName>
    <definedName name="sheet35_f_zjgxqzjgldyfsdse" localSheetId="35">'跨地区经营汇总纳税企业年度分摊企业所得税明细表'!$C$10</definedName>
    <definedName name="sheet35_f_zjgyftsdse" localSheetId="35">'跨地区经营汇总纳税企业年度分摊企业所得税明细表'!$C$11</definedName>
    <definedName name="sheet35_f_zjgyyftdbnsjynsdse" localSheetId="35">'跨地区经营汇总纳税企业年度分摊企业所得税明细表'!$C$8</definedName>
    <definedName name="sheet35_f_zjgztscftsdse" localSheetId="35">'跨地区经营汇总纳税企业年度分摊企业所得税明细表'!$C$14</definedName>
    <definedName name="sheet35_f_zjgztscjybmybtse" localSheetId="35">'跨地区经营汇总纳税企业年度分摊企业所得税明细表'!$C$19</definedName>
    <definedName name="sheet35_fvo_classname" localSheetId="35">'跨地区经营汇总纳税企业年度分摊企业所得税明细表'!$A$1</definedName>
    <definedName name="sheet36_f_fzjgftdsdse" localSheetId="36">'企业所得税汇总纳税分支机构分配表信息-总机构情况'!$G$8</definedName>
    <definedName name="sheet36_f_fzjgnsrsbh" localSheetId="36">'企业所得税汇总纳税分支机构分配表信息-总机构情况'!$B$14</definedName>
    <definedName name="sheet36_f_skssqq" localSheetId="36">'企业所得税汇总纳税分支机构分配表信息-总机构情况'!$F$5</definedName>
    <definedName name="sheet36_f_skssqz" localSheetId="36">'企业所得税汇总纳税分支机构分配表信息-总机构情况'!$H$5</definedName>
    <definedName name="sheet36_f_ynsdse" localSheetId="36">'企业所得税汇总纳税分支机构分配表信息-总机构情况'!$A$8</definedName>
    <definedName name="sheet36_f_zjgczjzfpsdse" localSheetId="36">'企业所得税汇总纳税分支机构分配表信息-总机构情况'!$D$8</definedName>
    <definedName name="sheet36_f_zjgftsdse" localSheetId="36">'企业所得税汇总纳税分支机构分配表信息-总机构情况'!$C$8</definedName>
    <definedName name="sheet36_f_zjgmc" localSheetId="36">'企业所得税汇总纳税分支机构分配表信息-总机构情况'!$D$5</definedName>
    <definedName name="sheet36_f_zjgnsrsbh" localSheetId="36">'企业所得税汇总纳税分支机构分配表信息-总机构情况'!$B$5</definedName>
    <definedName name="sheet36_fvo_classname" localSheetId="36">'企业所得税汇总纳税分支机构分配表信息-总机构情况'!$A$1</definedName>
    <definedName name="sheet36_g_fpbl" localSheetId="36">'企业所得税汇总纳税分支机构分配表信息-总机构情况'!$G$10</definedName>
    <definedName name="sheet36_g_fpse" localSheetId="36">'企业所得税汇总纳税分支机构分配表信息-总机构情况'!$J$10</definedName>
    <definedName name="sheet36_g_fzjggzze" localSheetId="36">'企业所得税汇总纳税分支机构分配表信息-总机构情况'!$E$10</definedName>
    <definedName name="sheet36_g_fzjgmc" localSheetId="36">'企业所得税汇总纳税分支机构分配表信息-总机构情况'!$C$10</definedName>
    <definedName name="sheet36_g_fzjgnsrsbh" localSheetId="36">'企业所得税汇总纳税分支机构分配表信息-总机构情况'!$B$10</definedName>
    <definedName name="sheet36_g_fzjgsrze" localSheetId="36">'企业所得税汇总纳税分支机构分配表信息-总机构情况'!$D$10</definedName>
    <definedName name="sheet36_g_fzjgzcze" localSheetId="36">'企业所得税汇总纳税分支机构分配表信息-总机构情况'!$F$10</definedName>
    <definedName name="sheet36_grid_form" localSheetId="36">'企业所得税汇总纳税分支机构分配表信息-总机构情况'!$K$12</definedName>
    <definedName name="sheet36_gvo_classname" localSheetId="36">'企业所得税汇总纳税分支机构分配表信息-总机构情况'!$A$2</definedName>
    <definedName name="sheet37_f_nsrmc" localSheetId="37">'非货币性资产投资递延纳税调整明细表'!$K$5</definedName>
    <definedName name="sheet37_f_nsrsbh" localSheetId="37">'非货币性资产投资递延纳税调整明细表'!$E$5</definedName>
    <definedName name="sheet37_f_ssnd" localSheetId="37">'非货币性资产投资递延纳税调整明细表'!$Q$5</definedName>
    <definedName name="sheet37_g_bn" localSheetId="37">'非货币性资产投资递延纳税调整明细表'!$S$4</definedName>
    <definedName name="sheet37_g_bnssje" localSheetId="37">'非货币性资产投资递延纳税调整明细表'!$N$4</definedName>
    <definedName name="sheet37_g_bnzzje" localSheetId="37">'非货币性资产投资递延纳税调整明细表'!$J$4</definedName>
    <definedName name="sheet37_g_fhbxzczrsd" localSheetId="37">'非货币性资产投资递延纳税调整明细表'!$K$4</definedName>
    <definedName name="sheet37_g_fhbxzczrsrsxnd" localSheetId="37">'非货币性资产投资递延纳税调整明细表'!$I$4</definedName>
    <definedName name="sheet37_g_fqjyqrsssde" localSheetId="37">'非货币性资产投资递延纳税调整明细表'!$M$4</definedName>
    <definedName name="sheet37_g_fqqrsssdnx" localSheetId="37">'非货币性资产投资递延纳税调整明细表'!$L$4</definedName>
    <definedName name="sheet37_g_gyjz" localSheetId="37">'非货币性资产投资递延纳税调整明细表'!$F$4</definedName>
    <definedName name="sheet37_g_jsjc" localSheetId="37">'非货币性资产投资递延纳税调整明细表'!$H$4</definedName>
    <definedName name="sheet37_g_jzyhnddyqrsdssje" localSheetId="37">'非货币性资产投资递延纳税调整明细表'!$T$4</definedName>
    <definedName name="sheet37_g_nsrmc" localSheetId="37">'非货币性资产投资递延纳税调整明细表'!$C$4</definedName>
    <definedName name="sheet37_g_nsrsbh" localSheetId="37">'非货币性资产投资递延纳税调整明细表'!$B$4</definedName>
    <definedName name="sheet37_g_qernd" localSheetId="37">'非货币性资产投资递延纳税调整明细表'!$Q$4</definedName>
    <definedName name="sheet37_g_qsannd" localSheetId="37">'非货币性资产投资递延纳税调整明细表'!$P$4</definedName>
    <definedName name="sheet37_g_qsind" localSheetId="37">'非货币性资产投资递延纳税调整明细表'!$O$4</definedName>
    <definedName name="sheet37_g_qyind" localSheetId="37">'非货币性资产投资递延纳税调整明细表'!$R$4</definedName>
    <definedName name="sheet37_g_sfwglqy" localSheetId="37">'非货币性资产投资递延纳税调整明细表'!$E$4</definedName>
    <definedName name="sheet37_g_zgswjgmc" localSheetId="37">'非货币性资产投资递延纳税调整明细表'!$D$4</definedName>
    <definedName name="sheet37_g_zmjz" localSheetId="37">'非货币性资产投资递延纳税调整明细表'!$G$4</definedName>
    <definedName name="sheet37_grid_form" localSheetId="37">'非货币性资产投资递延纳税调整明细表'!$A$8</definedName>
    <definedName name="sheet37_gvo_classname" localSheetId="37">'非货币性资产投资递延纳税调整明细表'!$A$1</definedName>
    <definedName name="sheet38_f_bz" localSheetId="38">'海上油气生产设施弃置费情况表'!$B$4</definedName>
    <definedName name="sheet38_f_cwfzrqz" localSheetId="38">'海上油气生产设施弃置费情况表'!$N$5</definedName>
    <definedName name="sheet38_f_tbrq" localSheetId="38">'海上油气生产设施弃置费情况表'!$B$5</definedName>
    <definedName name="sheet38_f_tbrxm" localSheetId="38">'海上油气生产设施弃置费情况表'!$H$5</definedName>
    <definedName name="sheet38_fvo_classname" localSheetId="38">'海上油气生产设施弃置费情况表'!$A$1</definedName>
    <definedName name="sheet38_g_bndqzfhdsyMy" localSheetId="38">'海上油气生产设施弃置费情况表'!$N$7</definedName>
    <definedName name="sheet38_g_bndqzfhdsyRmb" localSheetId="38">'海上油气生产设施弃置费情况表'!$O$7</definedName>
    <definedName name="sheet38_g_bndqzfzjsyMy" localSheetId="38">'海上油气生产设施弃置费情况表'!$L$7</definedName>
    <definedName name="sheet38_g_bndqzfzjsyRmb" localSheetId="38">'海上油气生产设施弃置费情况表'!$M$7</definedName>
    <definedName name="sheet38_g_bndtqqzfjeMy" localSheetId="38">'海上油气生产设施弃置费情况表'!$J$7</definedName>
    <definedName name="sheet38_g_bndtqqzfjeRmb" localSheetId="38">'海上油气生产设施弃置费情况表'!$K$7</definedName>
    <definedName name="sheet38_g_dhl" localSheetId="38">'海上油气生产设施弃置费情况表'!$R$7</definedName>
    <definedName name="sheet38_g_ncqzfzhjeMy" localSheetId="38">'海上油气生产设施弃置费情况表'!$H$7</definedName>
    <definedName name="sheet38_g_ncqzfzhjeRmb" localSheetId="38">'海上油气生产设施弃置费情况表'!$I$7</definedName>
    <definedName name="sheet38_g_nmqzfzhjeMy" localSheetId="38">'海上油气生产设施弃置费情况表'!$P$7</definedName>
    <definedName name="sheet38_g_nmqzfzhjeRmb" localSheetId="38">'海上油气生产设施弃置费情况表'!$Q$7</definedName>
    <definedName name="sheet38_g_qzfdzhjeMy" localSheetId="38">'海上油气生产设施弃置费情况表'!$F$7</definedName>
    <definedName name="sheet38_g_qzfdzhjeRmb" localSheetId="38">'海上油气生产设施弃置费情况表'!$G$7</definedName>
    <definedName name="sheet38_g_qzfjtzeMy" localSheetId="38">'海上油气生产设施弃置费情况表'!$D$7</definedName>
    <definedName name="sheet38_g_qzfjtzeRmb" localSheetId="38">'海上油气生产设施弃置费情况表'!$E$7</definedName>
    <definedName name="sheet38_g_qzfzkzh" localSheetId="38">'海上油气生产设施弃置费情况表'!$C$7</definedName>
    <definedName name="sheet38_g_tzbl" localSheetId="38">'海上油气生产设施弃置费情况表'!$B$7</definedName>
    <definedName name="sheet38_g_yqtmc" localSheetId="38">'海上油气生产设施弃置费情况表'!$A$7</definedName>
    <definedName name="sheet38_grid_form" localSheetId="38">'海上油气生产设施弃置费情况表'!$D$10</definedName>
    <definedName name="sheet38_gvo_classname" localSheetId="38">'海上油气生产设施弃置费情况表'!$A$2</definedName>
    <definedName name="sheet4_f_bxywsr" localSheetId="4">'金融企业收入明细表'!$C$31</definedName>
    <definedName name="sheet4_f_cfty" localSheetId="4">'金融企业收入明细表'!$C$7</definedName>
    <definedName name="sheet4_f_cfzyyh" localSheetId="4">'金融企业收入明细表'!$C$8</definedName>
    <definedName name="sheet4_f_czzj" localSheetId="4">'金融企业收入明细表'!$C$9</definedName>
    <definedName name="sheet4_f_dlbgzq" localSheetId="4">'金融企业收入明细表'!$C$27</definedName>
    <definedName name="sheet4_f_dldfzq" localSheetId="4">'金融企业收入明细表'!$C$26</definedName>
    <definedName name="sheet4_f_dlywfy" localSheetId="4">'金融企业收入明细表'!$C$15</definedName>
    <definedName name="sheet4_f_fbfsr" localSheetId="4">'金融企业收入明细表'!$C$32</definedName>
    <definedName name="sheet4_f_fcbf" localSheetId="4">'金融企业收入明细表'!$C$33</definedName>
    <definedName name="sheet4_f_ffdkjdz" localSheetId="4">'金融企业收入明细表'!$C$10</definedName>
    <definedName name="sheet4_f_fhbxzcjhld" localSheetId="4">'金融企业收入明细表'!$C$40</definedName>
    <definedName name="sheet4_f_fldzcczld" localSheetId="4">'金融企业收入明细表'!$C$39</definedName>
    <definedName name="sheet4_f_gwhzxf" localSheetId="4">'金融企业收入明细表'!$C$18</definedName>
    <definedName name="sheet4_f_hzsy" localSheetId="4">'金融企业收入明细表'!$C$36</definedName>
    <definedName name="sheet4_f_jsyqssxf" localSheetId="4">'金融企业收入明细表'!$C$14</definedName>
    <definedName name="sheet4_f_jzld" localSheetId="4">'金融企业收入明细表'!$C$44</definedName>
    <definedName name="sheet4_f_lxsr" localSheetId="4">'金融企业收入明细表'!$C$6</definedName>
    <definedName name="sheet4_f_lxsrqt" localSheetId="4">'金融企业收入明细表'!$C$12</definedName>
    <definedName name="sheet4_f_mrfsjrzc" localSheetId="4">'金融企业收入明细表'!$C$11</definedName>
    <definedName name="sheet4_f_pyld" localSheetId="4">'金融企业收入明细表'!$C$43</definedName>
    <definedName name="sheet4_f_qtjrywsr" localSheetId="4">'金融企业收入明细表'!$C$35</definedName>
    <definedName name="sheet4_f_qtywsr" localSheetId="4">'金融企业收入明细表'!$C$37</definedName>
    <definedName name="sheet4_f_qtzqywsr" localSheetId="4">'金融企业收入明细表'!$C$29</definedName>
    <definedName name="sheet4_f_stkhzcglyw" localSheetId="4">'金融企业收入明细表'!$C$25</definedName>
    <definedName name="sheet4_f_sxfjyjsr" localSheetId="4">'金融企业收入明细表'!$C$13</definedName>
    <definedName name="sheet4_f_sxfjyjsrqt" localSheetId="4">'金融企业收入明细表'!$C$20</definedName>
    <definedName name="sheet4_f_tgjqtystwyj" localSheetId="4">'金融企业收入明细表'!$C$19</definedName>
    <definedName name="sheet4_f_tqwdqzrzbj" localSheetId="4">'金融企业收入明细表'!$C$34</definedName>
    <definedName name="sheet4_f_xycnsxfjyj" localSheetId="4">'金融企业收入明细表'!$C$16</definedName>
    <definedName name="sheet4_f_yhksxf" localSheetId="4">'金融企业收入明细表'!$C$17</definedName>
    <definedName name="sheet4_f_yhywsr" localSheetId="4">'金融企业收入明细表'!$C$5</definedName>
    <definedName name="sheet4_f_yysr" localSheetId="4">'金融企业收入明细表'!$C$4</definedName>
    <definedName name="sheet4_f_yywsr" localSheetId="4">'金融企业收入明细表'!$C$38</definedName>
    <definedName name="sheet4_f_yywsrqt" localSheetId="4">'金融企业收入明细表'!$C$45</definedName>
    <definedName name="sheet4_f_yzbf" localSheetId="4">'金融企业收入明细表'!$C$30</definedName>
    <definedName name="sheet4_f_zfbzld" localSheetId="4">'金融企业收入明细表'!$C$42</definedName>
    <definedName name="sheet4_f_zqcxyw" localSheetId="4">'金融企业收入明细表'!$C$23</definedName>
    <definedName name="sheet4_f_zqjjyw" localSheetId="4">'金融企业收入明细表'!$C$24</definedName>
    <definedName name="sheet4_f_zqywsr" localSheetId="4">'金融企业收入明细表'!$C$21</definedName>
    <definedName name="sheet4_f_zqywsxfjyjsr" localSheetId="4">'金融企业收入明细表'!$C$22</definedName>
    <definedName name="sheet4_f_zqywsxfjyjsrqt" localSheetId="4">'金融企业收入明细表'!$C$28</definedName>
    <definedName name="sheet4_f_zwczld" localSheetId="4">'金融企业收入明细表'!$C$41</definedName>
    <definedName name="sheet4_fvo_classname" localSheetId="4">'金融企业收入明细表'!$A$1</definedName>
    <definedName name="sheet40_f_dwtznstzje" localSheetId="39">'企业重组及递延纳税事项纳税调整明细表'!$J$18</definedName>
    <definedName name="sheet40_f_dwtztsnstzje" localSheetId="39">'企业重组及递延纳税事项纳税调整明细表'!$I$18</definedName>
    <definedName name="sheet40_f_dwtztsssje" localSheetId="39">'企业重组及递延纳税事项纳税调整明细表'!$H$18</definedName>
    <definedName name="sheet40_f_dwtztszzje" localSheetId="39">'企业重组及递延纳税事项纳税调整明细表'!$G$18</definedName>
    <definedName name="sheet40_f_dwtzybnstzje" localSheetId="39">'企业重组及递延纳税事项纳税调整明细表'!$F$18</definedName>
    <definedName name="sheet40_f_dwtzybssje" localSheetId="39">'企业重组及递延纳税事项纳税调整明细表'!$E$18</definedName>
    <definedName name="sheet40_f_dwtzybzzje" localSheetId="39">'企业重组及递延纳税事项纳税调整明细表'!$D$18</definedName>
    <definedName name="sheet40_f_ftykzqyhbnstzje" localSheetId="39">'企业重组及递延纳税事项纳税调整明细表'!$J$16</definedName>
    <definedName name="sheet40_f_ftykzqyhbtsnstzje" localSheetId="39">'企业重组及递延纳税事项纳税调整明细表'!$I$16</definedName>
    <definedName name="sheet40_f_ftykzqyhbtsssje" localSheetId="39">'企业重组及递延纳税事项纳税调整明细表'!$H$16</definedName>
    <definedName name="sheet40_f_ftykzqyhbtszzje" localSheetId="39">'企业重组及递延纳税事项纳税调整明细表'!$G$16</definedName>
    <definedName name="sheet40_f_ftykzqyhbybnstzje" localSheetId="39">'企业重组及递延纳税事项纳税调整明细表'!$F$16</definedName>
    <definedName name="sheet40_f_ftykzqyhbybssje" localSheetId="39">'企业重组及递延纳税事项纳税调整明细表'!$E$16</definedName>
    <definedName name="sheet40_f_ftykzqyhbybzzje" localSheetId="39">'企业重组及递延纳税事项纳税调整明细表'!$D$16</definedName>
    <definedName name="sheet40_f_gqhzzchznstzje" localSheetId="39">'企业重组及递延纳税事项纳税调整明细表'!$J$20</definedName>
    <definedName name="sheet40_f_gqhzzchztsnstzje" localSheetId="39">'企业重组及递延纳税事项纳税调整明细表'!$I$20</definedName>
    <definedName name="sheet40_f_gqhzzchztsssje" localSheetId="39">'企业重组及递延纳税事项纳税调整明细表'!$H$20</definedName>
    <definedName name="sheet40_f_gqhzzchztszzje" localSheetId="39">'企业重组及递延纳税事项纳税调整明细表'!$G$20</definedName>
    <definedName name="sheet40_f_gqhzzchzybnstzje" localSheetId="39">'企业重组及递延纳税事项纳税调整明细表'!$F$20</definedName>
    <definedName name="sheet40_f_gqhzzchzybssje" localSheetId="39">'企业重组及递延纳税事项纳税调整明细表'!$E$20</definedName>
    <definedName name="sheet40_f_gqhzzchzybzzje" localSheetId="39">'企业重组及递延纳税事项纳税调整明细表'!$D$20</definedName>
    <definedName name="sheet40_f_gqsgnstzje" localSheetId="39">'企业重组及递延纳税事项纳税调整明细表'!$J$10</definedName>
    <definedName name="sheet40_f_gqsgtsnstzje" localSheetId="39">'企业重组及递延纳税事项纳税调整明细表'!$I$10</definedName>
    <definedName name="sheet40_f_gqsgtsssje" localSheetId="39">'企业重组及递延纳税事项纳税调整明细表'!$H$10</definedName>
    <definedName name="sheet40_f_gqsgtszzje" localSheetId="39">'企业重组及递延纳税事项纳税调整明细表'!$G$10</definedName>
    <definedName name="sheet40_f_gqsgybnstzje" localSheetId="39">'企业重组及递延纳税事项纳税调整明细表'!$F$10</definedName>
    <definedName name="sheet40_f_gqsgybssje" localSheetId="39">'企业重组及递延纳税事项纳税调整明细表'!$E$10</definedName>
    <definedName name="sheet40_f_gqsgybzzje" localSheetId="39">'企业重组及递延纳税事项纳税调整明细表'!$D$10</definedName>
    <definedName name="sheet40_f_hjnstzje" localSheetId="39">'企业重组及递延纳税事项纳税调整明细表'!$J$22</definedName>
    <definedName name="sheet40_f_hjtsnstzje" localSheetId="39">'企业重组及递延纳税事项纳税调整明细表'!$I$22</definedName>
    <definedName name="sheet40_f_hjtsssje" localSheetId="39">'企业重组及递延纳税事项纳税调整明细表'!$H$22</definedName>
    <definedName name="sheet40_f_hjtszzje" localSheetId="39">'企业重组及递延纳税事项纳税调整明细表'!$G$22</definedName>
    <definedName name="sheet40_f_hjybnstzje" localSheetId="39">'企业重组及递延纳税事项纳税调整明细表'!$F$22</definedName>
    <definedName name="sheet40_f_hjybssje" localSheetId="39">'企业重组及递延纳税事项纳税调整明细表'!$E$22</definedName>
    <definedName name="sheet40_f_hjybzzje" localSheetId="39">'企业重组及递延纳税事项纳税调整明细表'!$D$22</definedName>
    <definedName name="sheet40_f_jsrgnstzje" localSheetId="39">'企业重组及递延纳税事项纳税调整明细表'!$J$19</definedName>
    <definedName name="sheet40_f_jsrgtsnstzje" localSheetId="39">'企业重组及递延纳税事项纳税调整明细表'!$I$19</definedName>
    <definedName name="sheet40_f_jsrgtsssje" localSheetId="39">'企业重组及递延纳税事项纳税调整明细表'!$H$19</definedName>
    <definedName name="sheet40_f_jsrgtszzje" localSheetId="39">'企业重组及递延纳税事项纳税调整明细表'!$G$19</definedName>
    <definedName name="sheet40_f_jsrgybnstzje" localSheetId="39">'企业重组及递延纳税事项纳税调整明细表'!$F$19</definedName>
    <definedName name="sheet40_f_jsrgybssje" localSheetId="39">'企业重组及递延纳税事项纳税调整明细表'!$E$19</definedName>
    <definedName name="sheet40_f_jsrgybzzje" localSheetId="39">'企业重组及递延纳税事项纳税调整明细表'!$D$19</definedName>
    <definedName name="sheet40_f_kjczgqsgnstzje" localSheetId="39">'企业重组及递延纳税事项纳税调整明细表'!$J$11</definedName>
    <definedName name="sheet40_f_kjczgqsgtsnstzje" localSheetId="39">'企业重组及递延纳税事项纳税调整明细表'!$I$11</definedName>
    <definedName name="sheet40_f_kjczgqsgtsssje" localSheetId="39">'企业重组及递延纳税事项纳税调整明细表'!$H$11</definedName>
    <definedName name="sheet40_f_kjczgqsgtszzje" localSheetId="39">'企业重组及递延纳税事项纳税调整明细表'!$G$11</definedName>
    <definedName name="sheet40_f_kjczgqsgybnstzje" localSheetId="39">'企业重组及递延纳税事项纳税调整明细表'!$F$11</definedName>
    <definedName name="sheet40_f_kjczgqsgybssje" localSheetId="39">'企业重组及递延纳税事项纳税调整明细表'!$E$11</definedName>
    <definedName name="sheet40_f_kjczgqsgybzzje" localSheetId="39">'企业重组及递延纳税事项纳税调整明细表'!$D$11</definedName>
    <definedName name="sheet40_f_kjczzcsgnstzje" localSheetId="39">'企业重组及递延纳税事项纳税调整明细表'!$J$13</definedName>
    <definedName name="sheet40_f_kjczzcsgtsnstzje" localSheetId="39">'企业重组及递延纳税事项纳税调整明细表'!$I$13</definedName>
    <definedName name="sheet40_f_kjczzcsgtsssje" localSheetId="39">'企业重组及递延纳税事项纳税调整明细表'!$H$13</definedName>
    <definedName name="sheet40_f_kjczzcsgtszzje" localSheetId="39">'企业重组及递延纳税事项纳税调整明细表'!$G$13</definedName>
    <definedName name="sheet40_f_kjczzcsgybnstzje" localSheetId="39">'企业重组及递延纳税事项纳税调整明细表'!$F$13</definedName>
    <definedName name="sheet40_f_kjczzcsgybssje" localSheetId="39">'企业重组及递延纳税事项纳税调整明细表'!$E$13</definedName>
    <definedName name="sheet40_f_kjczzcsgybzzje" localSheetId="39">'企业重组及递延纳税事项纳税调整明细表'!$D$13</definedName>
    <definedName name="sheet40_f_qczwnstzje" localSheetId="39">'企业重组及递延纳税事项纳税调整明细表'!$J$8</definedName>
    <definedName name="sheet40_f_qczwtsnstzje" localSheetId="39">'企业重组及递延纳税事项纳税调整明细表'!$I$8</definedName>
    <definedName name="sheet40_f_qczwtsssje" localSheetId="39">'企业重组及递延纳税事项纳税调整明细表'!$H$8</definedName>
    <definedName name="sheet40_f_qczwtszzje" localSheetId="39">'企业重组及递延纳税事项纳税调整明细表'!$G$8</definedName>
    <definedName name="sheet40_f_qczwybnstzje" localSheetId="39">'企业重组及递延纳税事项纳税调整明细表'!$F$8</definedName>
    <definedName name="sheet40_f_qczwybssje" localSheetId="39">'企业重组及递延纳税事项纳税调整明细表'!$E$8</definedName>
    <definedName name="sheet40_f_qczwybzzje" localSheetId="39">'企业重组及递延纳税事项纳税调整明细表'!$D$8</definedName>
    <definedName name="sheet40_f_qtnstzje" localSheetId="39">'企业重组及递延纳税事项纳税调整明细表'!$J$21</definedName>
    <definedName name="sheet40_f_qttsnstzje" localSheetId="39">'企业重组及递延纳税事项纳税调整明细表'!$I$21</definedName>
    <definedName name="sheet40_f_qttsssje" localSheetId="39">'企业重组及递延纳税事项纳税调整明细表'!$H$21</definedName>
    <definedName name="sheet40_f_qttszzje" localSheetId="39">'企业重组及递延纳税事项纳税调整明细表'!$G$21</definedName>
    <definedName name="sheet40_f_qtybnstzje" localSheetId="39">'企业重组及递延纳税事项纳税调整明细表'!$F$21</definedName>
    <definedName name="sheet40_f_qtybssje" localSheetId="39">'企业重组及递延纳税事项纳税调整明细表'!$E$21</definedName>
    <definedName name="sheet40_f_qtybzzje" localSheetId="39">'企业重组及递延纳税事项纳税调整明细表'!$D$21</definedName>
    <definedName name="sheet40_f_qyflnstzje" localSheetId="39">'企业重组及递延纳税事项纳税调整明细表'!$J$17</definedName>
    <definedName name="sheet40_f_qyfltsnstzje" localSheetId="39">'企业重组及递延纳税事项纳税调整明细表'!$I$17</definedName>
    <definedName name="sheet40_f_qyfltsssje" localSheetId="39">'企业重组及递延纳税事项纳税调整明细表'!$H$17</definedName>
    <definedName name="sheet40_f_qyfltszzje" localSheetId="39">'企业重组及递延纳税事项纳税调整明细表'!$G$17</definedName>
    <definedName name="sheet40_f_qyflybnstzje" localSheetId="39">'企业重组及递延纳税事项纳税调整明细表'!$F$17</definedName>
    <definedName name="sheet40_f_qyflybssje" localSheetId="39">'企业重组及递延纳税事项纳税调整明细表'!$E$17</definedName>
    <definedName name="sheet40_f_qyflybzzje" localSheetId="39">'企业重组及递延纳税事项纳税调整明细表'!$D$17</definedName>
    <definedName name="sheet40_f_qyhbnstzje" localSheetId="39">'企业重组及递延纳税事项纳税调整明细表'!$J$14</definedName>
    <definedName name="sheet40_f_qyhbtsnstzje" localSheetId="39">'企业重组及递延纳税事项纳税调整明细表'!$I$14</definedName>
    <definedName name="sheet40_f_qyhbtsssje" localSheetId="39">'企业重组及递延纳税事项纳税调整明细表'!$H$14</definedName>
    <definedName name="sheet40_f_qyhbtszzje" localSheetId="39">'企业重组及递延纳税事项纳税调整明细表'!$G$14</definedName>
    <definedName name="sheet40_f_qyhbybnstzje" localSheetId="39">'企业重组及递延纳税事项纳税调整明细表'!$F$14</definedName>
    <definedName name="sheet40_f_qyhbybssje" localSheetId="39">'企业重组及递延纳税事项纳税调整明细表'!$E$14</definedName>
    <definedName name="sheet40_f_qyhbybzzje" localSheetId="39">'企业重组及递延纳税事项纳税调整明细表'!$D$14</definedName>
    <definedName name="sheet40_f_tykzqyhbnstzje" localSheetId="39">'企业重组及递延纳税事项纳税调整明细表'!$J$15</definedName>
    <definedName name="sheet40_f_tykzqyhbtsnstzje" localSheetId="39">'企业重组及递延纳税事项纳税调整明细表'!$I$15</definedName>
    <definedName name="sheet40_f_tykzqyhbtsssje" localSheetId="39">'企业重组及递延纳税事项纳税调整明细表'!$H$15</definedName>
    <definedName name="sheet40_f_tykzqyhbtszzje" localSheetId="39">'企业重组及递延纳税事项纳税调整明细表'!$G$15</definedName>
    <definedName name="sheet40_f_tykzqyhbybnstzje" localSheetId="39">'企业重组及递延纳税事项纳税调整明细表'!$F$15</definedName>
    <definedName name="sheet40_f_tykzqyhbybssje" localSheetId="39">'企业重组及递延纳税事项纳税调整明细表'!$E$15</definedName>
    <definedName name="sheet40_f_tykzqyhbybzzje" localSheetId="39">'企业重组及递延纳税事项纳税调整明细表'!$D$15</definedName>
    <definedName name="sheet40_f_zcsgnstzje" localSheetId="39">'企业重组及递延纳税事项纳税调整明细表'!$J$12</definedName>
    <definedName name="sheet40_f_zcsgtsnstzje" localSheetId="39">'企业重组及递延纳税事项纳税调整明细表'!$I$12</definedName>
    <definedName name="sheet40_f_zcsgtsssje" localSheetId="39">'企业重组及递延纳税事项纳税调整明细表'!$H$12</definedName>
    <definedName name="sheet40_f_zcsgtszzje" localSheetId="39">'企业重组及递延纳税事项纳税调整明细表'!$G$12</definedName>
    <definedName name="sheet40_f_zcsgybnstzje" localSheetId="39">'企业重组及递延纳税事项纳税调整明细表'!$F$12</definedName>
    <definedName name="sheet40_f_zcsgybssje" localSheetId="39">'企业重组及递延纳税事项纳税调整明细表'!$E$12</definedName>
    <definedName name="sheet40_f_zcsgybzzje" localSheetId="39">'企业重组及递延纳税事项纳税调整明细表'!$D$12</definedName>
    <definedName name="sheet40_f_zwcznstzje" localSheetId="39">'企业重组及递延纳税事项纳税调整明细表'!$J$7</definedName>
    <definedName name="sheet40_f_zwcztsnstzje" localSheetId="39">'企业重组及递延纳税事项纳税调整明细表'!$I$7</definedName>
    <definedName name="sheet40_f_zwcztsssje" localSheetId="39">'企业重组及递延纳税事项纳税调整明细表'!$H$7</definedName>
    <definedName name="sheet40_f_zwcztszzje" localSheetId="39">'企业重组及递延纳税事项纳税调整明细表'!$G$7</definedName>
    <definedName name="sheet40_f_zwczybnstzje" localSheetId="39">'企业重组及递延纳税事项纳税调整明细表'!$F$7</definedName>
    <definedName name="sheet40_f_zwczybssje" localSheetId="39">'企业重组及递延纳税事项纳税调整明细表'!$E$7</definedName>
    <definedName name="sheet40_f_zwczybzzje" localSheetId="39">'企业重组及递延纳税事项纳税调整明细表'!$D$7</definedName>
    <definedName name="sheet40_f_zzgnstzje" localSheetId="39">'企业重组及递延纳税事项纳税调整明细表'!$J$9</definedName>
    <definedName name="sheet40_f_zzgtsnstzje" localSheetId="39">'企业重组及递延纳税事项纳税调整明细表'!$I$9</definedName>
    <definedName name="sheet40_f_zzgtsssje" localSheetId="39">'企业重组及递延纳税事项纳税调整明细表'!$H$9</definedName>
    <definedName name="sheet40_f_zzgtszzje" localSheetId="39">'企业重组及递延纳税事项纳税调整明细表'!$G$9</definedName>
    <definedName name="sheet40_f_zzgybnstzje" localSheetId="39">'企业重组及递延纳税事项纳税调整明细表'!$F$9</definedName>
    <definedName name="sheet40_f_zzgybssje" localSheetId="39">'企业重组及递延纳税事项纳税调整明细表'!$E$9</definedName>
    <definedName name="sheet40_f_zzgybzzje" localSheetId="39">'企业重组及递延纳税事项纳税调整明细表'!$D$9</definedName>
    <definedName name="sheet40_g_ewbhgjz" localSheetId="39">'企业重组及递延纳税事项纳税调整明细表'!$C$3</definedName>
    <definedName name="sheet40_g_ewbhmc" localSheetId="39">'企业重组及递延纳税事项纳税调整明细表'!$B$3</definedName>
    <definedName name="sheet40_g_ewbhxh" localSheetId="39">'企业重组及递延纳税事项纳税调整明细表'!$A$3</definedName>
    <definedName name="sheet40_g_nstzje" localSheetId="39">'企业重组及递延纳税事项纳税调整明细表'!$J$3</definedName>
    <definedName name="sheet40_g_tsnstzje" localSheetId="39">'企业重组及递延纳税事项纳税调整明细表'!$I$3</definedName>
    <definedName name="sheet40_g_tsssje" localSheetId="39">'企业重组及递延纳税事项纳税调整明细表'!$H$3</definedName>
    <definedName name="sheet40_g_tszzje" localSheetId="39">'企业重组及递延纳税事项纳税调整明细表'!$G$3</definedName>
    <definedName name="sheet40_g_ybnstzje" localSheetId="39">'企业重组及递延纳税事项纳税调整明细表'!$F$3</definedName>
    <definedName name="sheet40_g_ybssje" localSheetId="39">'企业重组及递延纳税事项纳税调整明细表'!$E$3</definedName>
    <definedName name="sheet40_g_ybzzje" localSheetId="39">'企业重组及递延纳税事项纳税调整明细表'!$D$3</definedName>
    <definedName name="sheet40_grid_form" localSheetId="39">'企业重组及递延纳税事项纳税调整明细表'!$D$6</definedName>
    <definedName name="sheet40_gvo_classname" localSheetId="39">'企业重组及递延纳税事项纳税调整明细表'!$A$1</definedName>
    <definedName name="sheet5_f_bzwczcb" localSheetId="5">'一般企业成本支出明细表'!$C$17</definedName>
    <definedName name="sheet5_f_clxscb" localSheetId="5">'一般企业成本支出明细表'!$C$13</definedName>
    <definedName name="sheet5_f_czgdzccb" localSheetId="5">'一般企业成本支出明细表'!$C$15</definedName>
    <definedName name="sheet5_f_czwxzccb" localSheetId="5">'一般企业成本支出明细表'!$C$16</definedName>
    <definedName name="sheet5_f_fcss" localSheetId="5">'一般企业成本支出明细表'!$C$23</definedName>
    <definedName name="sheet5_f_fhbxzcjhss" localSheetId="5">'一般企业成本支出明细表'!$C$21</definedName>
    <definedName name="sheet5_f_fldzcczss" localSheetId="5">'一般企业成本支出明细表'!$C$20</definedName>
    <definedName name="sheet5_f_fmzc" localSheetId="5">'一般企业成本支出明细表'!$C$26</definedName>
    <definedName name="sheet5_f_hzss" localSheetId="5">'一般企业成本支出明细表'!$C$27</definedName>
    <definedName name="sheet5_f_jzhtcb" localSheetId="5">'一般企业成本支出明细表'!$C$9</definedName>
    <definedName name="sheet5_f_jzzc" localSheetId="5">'一般企业成本支出明细表'!$C$24</definedName>
    <definedName name="sheet5_f_qtywcb" localSheetId="5">'一般企业成本支出明细表'!$C$12</definedName>
    <definedName name="sheet5_f_qtywcbfhbxzcjhcb" localSheetId="5">'一般企业成本支出明细表'!$C$14</definedName>
    <definedName name="sheet5_f_qtywcbqt" localSheetId="5">'一般企业成本支出明细表'!$C$18</definedName>
    <definedName name="sheet5_f_rdzcsyqcb" localSheetId="5">'一般企业成本支出明细表'!$C$10</definedName>
    <definedName name="sheet5_f_tglwcb" localSheetId="5">'一般企业成本支出明细表'!$C$8</definedName>
    <definedName name="sheet5_f_wfshdzqgqtzss" localSheetId="5">'一般企业成本支出明细表'!$C$28</definedName>
    <definedName name="sheet5_f_xsspcb" localSheetId="5">'一般企业成本支出明细表'!$C$6</definedName>
    <definedName name="sheet5_f_yycb" localSheetId="5">'一般企业成本支出明细表'!$C$4</definedName>
    <definedName name="sheet5_f_yywzc" localSheetId="5">'一般企业成本支出明细表'!$C$19</definedName>
    <definedName name="sheet5_f_yywzcqt" localSheetId="5">'一般企业成本支出明细表'!$C$29</definedName>
    <definedName name="sheet5_f_zwczss" localSheetId="5">'一般企业成本支出明细表'!$C$22</definedName>
    <definedName name="sheet5_f_zyywcb" localSheetId="5">'一般企业成本支出明细表'!$C$5</definedName>
    <definedName name="sheet5_f_zyywcbfhbxzcjhcb" localSheetId="5">'一般企业成本支出明细表'!$C$7</definedName>
    <definedName name="sheet5_f_zyywcbqt" localSheetId="5">'一般企业成本支出明细表'!$C$11</definedName>
    <definedName name="sheet5_f_zzzc" localSheetId="5">'一般企业成本支出明细表'!$C$25</definedName>
    <definedName name="sheet5_fvo_classname" localSheetId="5">'一般企业成本支出明细表'!$A$1</definedName>
    <definedName name="sheet6_f_bdhlzc" localSheetId="6">'金融企业支出明细表'!$C$24</definedName>
    <definedName name="sheet6_f_bxywsxfjyjzc" localSheetId="6">'金融企业支出明细表'!$C$27</definedName>
    <definedName name="sheet6_f_bxywzc" localSheetId="6">'金融企业支出明细表'!$C$18</definedName>
    <definedName name="sheet6_f_crzj" localSheetId="6">'金融企业支出明细表'!$C$9</definedName>
    <definedName name="sheet6_f_fbfy" localSheetId="6">'金融企业支出明细表'!$C$25</definedName>
    <definedName name="sheet6_f_fcss" localSheetId="6">'金融企业支出明细表'!$C$41</definedName>
    <definedName name="sheet6_f_fhbxzcjhss" localSheetId="6">'金融企业支出明细表'!$C$38</definedName>
    <definedName name="sheet6_f_fldzcczss" localSheetId="6">'金融企业支出明细表'!$C$37</definedName>
    <definedName name="sheet6_f_fxzq" localSheetId="6">'金融企业支出明细表'!$C$12</definedName>
    <definedName name="sheet6_f_jzzc" localSheetId="6">'金融企业支出明细表'!$C$40</definedName>
    <definedName name="sheet6_f_mchgjrzc" localSheetId="6">'金融企业支出明细表'!$C$11</definedName>
    <definedName name="sheet6_f_pfzc" localSheetId="6">'金融企业支出明细表'!$C$20</definedName>
    <definedName name="sheet6_f_qtjrywzc" localSheetId="6">'金融企业支出明细表'!$C$34</definedName>
    <definedName name="sheet6_f_qtywcb" localSheetId="6">'金融企业支出明细表'!$C$35</definedName>
    <definedName name="sheet6_f_qtzjywzc" localSheetId="6">'金融企业支出明细表'!$C$33</definedName>
    <definedName name="sheet6_f_sxfzc" localSheetId="6">'金融企业支出明细表'!$C$15</definedName>
    <definedName name="sheet6_f_tbj" localSheetId="6">'金融企业支出明细表'!$C$19</definedName>
    <definedName name="sheet6_f_thbxzrzbj" localSheetId="6">'金融企业支出明细表'!$C$23</definedName>
    <definedName name="sheet6_f_thfbfy" localSheetId="6">'金融企业支出明细表'!$C$26</definedName>
    <definedName name="sheet6_f_thpfzc" localSheetId="6">'金融企业支出明细表'!$C$21</definedName>
    <definedName name="sheet6_f_tqbxzrzbj" localSheetId="6">'金融企业支出明细表'!$C$22</definedName>
    <definedName name="sheet6_f_tycf" localSheetId="6">'金融企业支出明细表'!$C$7</definedName>
    <definedName name="sheet6_f_xsck" localSheetId="6">'金融企业支出明细表'!$C$10</definedName>
    <definedName name="sheet6_f_xzyyhjk" localSheetId="6">'金融企业支出明细表'!$C$8</definedName>
    <definedName name="sheet6_f_yhlxzc" localSheetId="6">'金融企业支出明细表'!$C$6</definedName>
    <definedName name="sheet6_f_yhlxzcqt" localSheetId="6">'金融企业支出明细表'!$C$13</definedName>
    <definedName name="sheet6_f_yhsxfjyjzc" localSheetId="6">'金融企业支出明细表'!$C$14</definedName>
    <definedName name="sheet6_f_yhsxfjyjzcqt" localSheetId="6">'金融企业支出明细表'!$C$17</definedName>
    <definedName name="sheet6_f_yhywzc" localSheetId="6">'金融企业支出明细表'!$C$5</definedName>
    <definedName name="sheet6_f_yjzc" localSheetId="6">'金融企业支出明细表'!$C$16</definedName>
    <definedName name="sheet6_f_yywzc" localSheetId="6">'金融企业支出明细表'!$C$36</definedName>
    <definedName name="sheet6_f_yywzcqt" localSheetId="6">'金融企业支出明细表'!$C$42</definedName>
    <definedName name="sheet6_f_yyzc" localSheetId="6">'金融企业支出明细表'!$C$4</definedName>
    <definedName name="sheet6_f_zjywyjzc" localSheetId="6">'金融企业支出明细表'!$C$31</definedName>
    <definedName name="sheet6_f_zqjjywsxfzc" localSheetId="6">'金融企业支出明细表'!$C$30</definedName>
    <definedName name="sheet6_f_zqywsxfjyjzc" localSheetId="6">'金融企业支出明细表'!$C$29</definedName>
    <definedName name="sheet6_f_zqywsxfjyjzcqt" localSheetId="6">'金融企业支出明细表'!$C$32</definedName>
    <definedName name="sheet6_f_zqywzc" localSheetId="6">'金融企业支出明细表'!$C$28</definedName>
    <definedName name="sheet6_f_zwzcss" localSheetId="6">'金融企业支出明细表'!$C$39</definedName>
    <definedName name="sheet6_fvo_classname" localSheetId="6">'金融企业支出明细表'!$A$1</definedName>
    <definedName name="sheet7_f_czbzsr" localSheetId="7">'事业单位、民间非营利组织收入、支出明细表'!$C$5</definedName>
    <definedName name="sheet7_f_dfsdwbz" localSheetId="7">'事业单位、民间非营利组织收入、支出明细表'!$C$24</definedName>
    <definedName name="sheet7_f_fsdwsjsr" localSheetId="7">'事业单位、民间非营利组织收入、支出明细表'!$C$8</definedName>
    <definedName name="sheet7_f_glfy" localSheetId="7">'事业单位、民间非营利组织收入、支出明细表'!$C$29</definedName>
    <definedName name="sheet7_f_hfsr" localSheetId="7">'事业单位、民间非营利组织收入、支出明细表'!$C$15</definedName>
    <definedName name="sheet7_f_jsjzsr" localSheetId="7">'事业单位、民间非营利组织收入、支出明细表'!$C$14</definedName>
    <definedName name="sheet7_f_jysr" localSheetId="7">'事业单位、民间非营利组织收入、支出明细表'!$C$9</definedName>
    <definedName name="sheet7_f_jyzc" localSheetId="7">'事业单位、民间非营利组织收入、支出明细表'!$C$25</definedName>
    <definedName name="sheet7_f_mjfylzzsr" localSheetId="7">'事业单位、民间非营利组织收入、支出明细表'!$C$13</definedName>
    <definedName name="sheet7_f_mjfylzzsrqtsr" localSheetId="7">'事业单位、民间非营利组织收入、支出明细表'!$C$20</definedName>
    <definedName name="sheet7_f_mjfylzzzc" localSheetId="7">'事业单位、民间非营利组织收入、支出明细表'!$C$27</definedName>
    <definedName name="sheet7_f_mjtzsy" localSheetId="7">'事业单位、民间非营利组织收入、支出明细表'!$C$19</definedName>
    <definedName name="sheet7_f_qtfy" localSheetId="7">'事业单位、民间非营利组织收入、支出明细表'!$C$31</definedName>
    <definedName name="sheet7_f_qtsr" localSheetId="7">'事业单位、民间非营利组织收入、支出明细表'!$C$10</definedName>
    <definedName name="sheet7_f_qtsrqt" localSheetId="7">'事业单位、民间非营利组织收入、支出明细表'!$C$12</definedName>
    <definedName name="sheet7_f_qtzc" localSheetId="7">'事业单位、民间非营利组织收入、支出明细表'!$C$26</definedName>
    <definedName name="sheet7_f_sjbzsr" localSheetId="7">'事业单位、民间非营利组织收入、支出明细表'!$C$7</definedName>
    <definedName name="sheet7_f_sjsjzc" localSheetId="7">'事业单位、民间非营利组织收入、支出明细表'!$C$23</definedName>
    <definedName name="sheet7_f_spxssr" localSheetId="7">'事业单位、民间非营利组织收入、支出明细表'!$C$17</definedName>
    <definedName name="sheet7_f_sydwsr" localSheetId="7">'事业单位、民间非营利组织收入、支出明细表'!$C$4</definedName>
    <definedName name="sheet7_f_sydwzc" localSheetId="7">'事业单位、民间非营利组织收入、支出明细表'!$C$21</definedName>
    <definedName name="sheet7_f_sysr" localSheetId="7">'事业单位、民间非营利组织收入、支出明细表'!$C$6</definedName>
    <definedName name="sheet7_f_syzc" localSheetId="7">'事业单位、民间非营利组织收入、支出明细表'!$C$22</definedName>
    <definedName name="sheet7_f_tglwsr" localSheetId="7">'事业单位、民间非营利组织收入、支出明细表'!$C$16</definedName>
    <definedName name="sheet7_f_tzsy" localSheetId="7">'事业单位、民间非营利组织收入、支出明细表'!$C$11</definedName>
    <definedName name="sheet7_f_ywhdcb" localSheetId="7">'事业单位、民间非营利组织收入、支出明细表'!$C$28</definedName>
    <definedName name="sheet7_f_zfbzsr" localSheetId="7">'事业单位、民间非营利组织收入、支出明细表'!$C$18</definedName>
    <definedName name="sheet7_f_zzfy" localSheetId="7">'事业单位、民间非营利组织收入、支出明细表'!$C$30</definedName>
    <definedName name="sheet7_fvo_classname" localSheetId="7">'事业单位、民间非营利组织收入、支出明细表'!$A$1</definedName>
    <definedName name="sheet8_f_bgfglfy" localSheetId="8">'期间费用明细表'!$E$13</definedName>
    <definedName name="sheet8_f_bgfxsfy" localSheetId="8">'期间费用明细表'!$C$13</definedName>
    <definedName name="sheet8_f_bxfglfy" localSheetId="8">'期间费用明细表'!$E$18</definedName>
    <definedName name="sheet8_f_bxfxsfy" localSheetId="8">'期间费用明细表'!$C$18</definedName>
    <definedName name="sheet8_f_bzfglfy" localSheetId="8">'期间费用明细表'!$E$21</definedName>
    <definedName name="sheet8_f_bzfxsfy" localSheetId="8">'期间费用明细表'!$C$21</definedName>
    <definedName name="sheet8_f_ccshpkglfy" localSheetId="8">'期间费用明细表'!$E$12</definedName>
    <definedName name="sheet8_f_ccshpkxsfy" localSheetId="8">'期间费用明细表'!$C$12</definedName>
    <definedName name="sheet8_f_clfglfy" localSheetId="8">'期间费用明细表'!$E$17</definedName>
    <definedName name="sheet8_f_clfxsfy" localSheetId="8">'期间费用明细表'!$C$17</definedName>
    <definedName name="sheet8_f_dshfglfy" localSheetId="8">'期间费用明细表'!$E$14</definedName>
    <definedName name="sheet8_f_dshfxsfy" localSheetId="8">'期间费用明细表'!$C$14</definedName>
    <definedName name="sheet8_f_dzzgzjfglfy" localSheetId="8">'期间费用明细表'!$E$28</definedName>
    <definedName name="sheet8_f_ggxcfglfy" localSheetId="8">'期间费用明细表'!$E$9</definedName>
    <definedName name="sheet8_f_ggxcfxsfy" localSheetId="8">'期间费用明细表'!$C$9</definedName>
    <definedName name="sheet8_f_gxsfglfy" localSheetId="8">'期间费用明细表'!$E$24</definedName>
    <definedName name="sheet8_f_gxsfxsfy" localSheetId="8">'期间费用明细表'!$C$24</definedName>
    <definedName name="sheet8_f_hdcecwfy" localSheetId="8">'期间费用明细表'!$G$26</definedName>
    <definedName name="sheet8_f_hdcejwzf2" localSheetId="8">'期间费用明细表'!$H$26</definedName>
    <definedName name="sheet8_f_hjcwfy" localSheetId="8">'期间费用明细表'!$G$30</definedName>
    <definedName name="sheet8_f_hjglfy" localSheetId="8">'期间费用明细表'!$E$30</definedName>
    <definedName name="sheet8_f_hjjwzf" localSheetId="8">'期间费用明细表'!$D$30</definedName>
    <definedName name="sheet8_f_hjjwzf1" localSheetId="8">'期间费用明细表'!$F$30</definedName>
    <definedName name="sheet8_f_hjjwzf2" localSheetId="8">'期间费用明细表'!$H$30</definedName>
    <definedName name="sheet8_f_hjxsfy" localSheetId="8">'期间费用明细表'!$C$30</definedName>
    <definedName name="sheet8_f_jszrfglfy" localSheetId="8">'期间费用明细表'!$E$22</definedName>
    <definedName name="sheet8_f_jszrfjwzf" localSheetId="8">'期间费用明细表'!$D$22</definedName>
    <definedName name="sheet8_f_jszrfjwzf1" localSheetId="8">'期间费用明细表'!$F$22</definedName>
    <definedName name="sheet8_f_jszrfxsfy" localSheetId="8">'期间费用明细表'!$C$22</definedName>
    <definedName name="sheet8_f_lwfglfy" localSheetId="8">'期间费用明细表'!$E$6</definedName>
    <definedName name="sheet8_f_lwfjwzf" localSheetId="8">'期间费用明细表'!$D$6</definedName>
    <definedName name="sheet8_f_lwfjwzf1" localSheetId="8">'期间费用明细表'!$F$6</definedName>
    <definedName name="sheet8_f_lwfxsfy" localSheetId="8">'期间费用明细表'!$C$6</definedName>
    <definedName name="sheet8_f_lxszcwfy" localSheetId="8">'期间费用明细表'!$G$25</definedName>
    <definedName name="sheet8_f_lxszjwzf2" localSheetId="8">'期间费用明细表'!$H$25</definedName>
    <definedName name="sheet8_f_qtcwfy" localSheetId="8">'期间费用明细表'!$G$29</definedName>
    <definedName name="sheet8_f_qtglfy" localSheetId="8">'期间费用明细表'!$E$29</definedName>
    <definedName name="sheet8_f_qtjwzf" localSheetId="8">'期间费用明细表'!$D$29</definedName>
    <definedName name="sheet8_f_qtjwzf1" localSheetId="8">'期间费用明细表'!$F$29</definedName>
    <definedName name="sheet8_f_qtjwzf2" localSheetId="8">'期间费用明细表'!$H$29</definedName>
    <definedName name="sheet8_f_qtxsfy" localSheetId="8">'期间费用明细表'!$C$29</definedName>
    <definedName name="sheet8_f_ssfglfy" localSheetId="8">'期间费用明细表'!$E$16</definedName>
    <definedName name="sheet8_f_ssfxsfy" localSheetId="8">'期间费用明细表'!$C$16</definedName>
    <definedName name="sheet8_f_xjzkcwfy" localSheetId="8">'期间费用明细表'!$G$27</definedName>
    <definedName name="sheet8_f_xlfglfy" localSheetId="8">'期间费用明细表'!$E$20</definedName>
    <definedName name="sheet8_f_xlfjwzf" localSheetId="8">'期间费用明细表'!$D$20</definedName>
    <definedName name="sheet8_f_xlfjwzf1" localSheetId="8">'期间费用明细表'!$F$20</definedName>
    <definedName name="sheet8_f_xlfxsfy" localSheetId="8">'期间费用明细表'!$C$20</definedName>
    <definedName name="sheet8_f_yjfyglfy" localSheetId="8">'期间费用明细表'!$E$23</definedName>
    <definedName name="sheet8_f_yjfyjwzf" localSheetId="8">'期间费用明细表'!$D$23</definedName>
    <definedName name="sheet8_f_yjfyjwzf1" localSheetId="8">'期间费用明细表'!$F$23</definedName>
    <definedName name="sheet8_f_yjfyxsfy" localSheetId="8">'期间费用明细表'!$C$23</definedName>
    <definedName name="sheet8_f_yjsxfcwfy" localSheetId="8">'期间费用明细表'!$G$10</definedName>
    <definedName name="sheet8_f_yjsxfglfy" localSheetId="8">'期间费用明细表'!$E$10</definedName>
    <definedName name="sheet8_f_yjsxfjwzf" localSheetId="8">'期间费用明细表'!$D$10</definedName>
    <definedName name="sheet8_f_yjsxfjwzf1" localSheetId="8">'期间费用明细表'!$F$10</definedName>
    <definedName name="sheet8_f_yjsxfjwzf2" localSheetId="8">'期间费用明细表'!$H$10</definedName>
    <definedName name="sheet8_f_yjsxfxsfy" localSheetId="8">'期间费用明细表'!$C$10</definedName>
    <definedName name="sheet8_f_ysccfglfy" localSheetId="8">'期间费用明细表'!$E$19</definedName>
    <definedName name="sheet8_f_ysccfjwzf" localSheetId="8">'期间费用明细表'!$D$19</definedName>
    <definedName name="sheet8_f_ysccfjwzf1" localSheetId="8">'期间费用明细表'!$F$19</definedName>
    <definedName name="sheet8_f_ysccfxsfy" localSheetId="8">'期间费用明细表'!$C$19</definedName>
    <definedName name="sheet8_f_ywzdfglfy" localSheetId="8">'期间费用明细表'!$E$8</definedName>
    <definedName name="sheet8_f_ywzdfxsfy" localSheetId="8">'期间费用明细表'!$C$8</definedName>
    <definedName name="sheet8_f_zczjtxfglfy" localSheetId="8">'期间费用明细表'!$E$11</definedName>
    <definedName name="sheet8_f_zczjtxfxsfy" localSheetId="8">'期间费用明细表'!$C$11</definedName>
    <definedName name="sheet8_f_zgxcglfy" localSheetId="8">'期间费用明细表'!$E$5</definedName>
    <definedName name="sheet8_f_zgxcxsfy" localSheetId="8">'期间费用明细表'!$C$5</definedName>
    <definedName name="sheet8_f_zlfglfy" localSheetId="8">'期间费用明细表'!$E$15</definedName>
    <definedName name="sheet8_f_zlfjwzf" localSheetId="8">'期间费用明细表'!$D$15</definedName>
    <definedName name="sheet8_f_zlfjwzf1" localSheetId="8">'期间费用明细表'!$F$15</definedName>
    <definedName name="sheet8_f_zlfxsfy" localSheetId="8">'期间费用明细表'!$C$15</definedName>
    <definedName name="sheet8_f_zxgwfglfy" localSheetId="8">'期间费用明细表'!$E$7</definedName>
    <definedName name="sheet8_f_zxgwfjwzf" localSheetId="8">'期间费用明细表'!$D$7</definedName>
    <definedName name="sheet8_f_zxgwfjwzf1" localSheetId="8">'期间费用明细表'!$F$7</definedName>
    <definedName name="sheet8_f_zxgwfxsfy" localSheetId="8">'期间费用明细表'!$C$7</definedName>
    <definedName name="sheet8_fvo_classname" localSheetId="8">'期间费用明细表'!$A$1</definedName>
    <definedName name="sheet9_f_aqyhscqtztjje" localSheetId="9">'纳税调整项目明细表'!$F$9</definedName>
    <definedName name="sheet9_f_bzssrtjje" localSheetId="9">'纳税调整项目明细表'!$F$12</definedName>
    <definedName name="sheet9_f_bzssrtzje" localSheetId="9">'纳税调整项目明细表'!$E$12</definedName>
    <definedName name="sheet9_f_bzssryyzctzje" localSheetId="9">'纳税调整项目明细表'!$E$28</definedName>
    <definedName name="sheet9_f_dzzgzjfssje" localSheetId="9">'纳税调整项目明细表'!$D$33</definedName>
    <definedName name="sheet9_f_dzzgzjftjje" localSheetId="9">'纳税调整项目明细表'!$F$33</definedName>
    <definedName name="sheet9_f_dzzgzjftzje" localSheetId="9">'纳税调整项目明细表'!$E$33</definedName>
    <definedName name="sheet9_f_dzzgzjfzzje" localSheetId="9">'纳税调整项目明细表'!$C$33</definedName>
    <definedName name="sheet9_f_fdckfqyssje" localSheetId="9">'纳税调整项目明细表'!$D$44</definedName>
    <definedName name="sheet9_f_fdckfqytjje" localSheetId="9">'纳税调整项目明细表'!$F$44</definedName>
    <definedName name="sheet9_f_fdckfqytzje" localSheetId="9">'纳税调整项目明细表'!$E$44</definedName>
    <definedName name="sheet9_f_fjfkhbmscwdsstzje" localSheetId="9">'纳税调整项目明细表'!$E$23</definedName>
    <definedName name="sheet9_f_fjfkhbmscwdsszzje" localSheetId="9">'纳税调整项目明细表'!$C$23</definedName>
    <definedName name="sheet9_f_fxyxzlxzcssje">'纳税调整项目明细表'!$D$46</definedName>
    <definedName name="sheet9_f_fxyxzlxzctjje">'纳税调整项目明细表'!$F$46</definedName>
    <definedName name="sheet9_f_fxyxzlxzctzje">'纳税调整项目明细表'!$E$46</definedName>
    <definedName name="sheet9_f_fxyxzlxzczzje">'纳税调整项目明细表'!$C$46</definedName>
    <definedName name="sheet9_f_ggfhywxcfzctjje" localSheetId="9">'纳税调整项目明细表'!$F$20</definedName>
    <definedName name="sheet9_f_ggfhywxcfzctzje" localSheetId="9">'纳税调整项目明细表'!$E$20</definedName>
    <definedName name="sheet9_f_gyjzbdjsytjje" localSheetId="9">'纳税调整项目明细表'!$F$11</definedName>
    <definedName name="sheet9_f_gyjzbdjsytzje" localSheetId="9">'纳税调整项目明细表'!$E$11</definedName>
    <definedName name="sheet9_f_gyjzbdjsyzzje" localSheetId="9">'纳税调整项目明细表'!$C$11</definedName>
    <definedName name="sheet9_f_hjtjje" localSheetId="9">'纳税调整项目明细表'!$F$50</definedName>
    <definedName name="sheet9_f_hjtzje" localSheetId="9">'纳税调整项目明细表'!$E$50</definedName>
    <definedName name="sheet9_f_jwsdftdgtzctzje" localSheetId="9">'纳税调整项目明细表'!$E$32</definedName>
    <definedName name="sheet9_f_jyxjrzccstztztzje" localSheetId="9">'纳税调整项目明细表'!$E$10</definedName>
    <definedName name="sheet9_f_jzzcssje" localSheetId="9">'纳税调整项目明细表'!$D$21</definedName>
    <definedName name="sheet9_f_jzzctjje" localSheetId="9">'纳税调整项目明细表'!$F$21</definedName>
    <definedName name="sheet9_f_jzzctzje" localSheetId="9">'纳税调整项目明细表'!$E$21</definedName>
    <definedName name="sheet9_f_jzzczzje" localSheetId="9">'纳税调整项目明细表'!$C$21</definedName>
    <definedName name="sheet9_f_kcltzxmqtssje" localSheetId="9">'纳税调整项目明细表'!$D$34</definedName>
    <definedName name="sheet9_f_kcltzxmqttjje" localSheetId="9">'纳税调整项目明细表'!$F$34</definedName>
    <definedName name="sheet9_f_kcltzxmqttzje" localSheetId="9">'纳税调整项目明细表'!$E$34</definedName>
    <definedName name="sheet9_f_kcltzxmqtzzje" localSheetId="9">'纳税调整项目明细表'!$C$34</definedName>
    <definedName name="sheet9_f_kclxmtztjje" localSheetId="9">'纳税调整项目明细表'!$F$16</definedName>
    <definedName name="sheet9_f_kclxmtztzje" localSheetId="9">'纳税调整项目明细表'!$E$16</definedName>
    <definedName name="sheet9_f_kqkcxmssje" localSheetId="9">'纳税调整项目明细表'!$D$30</definedName>
    <definedName name="sheet9_f_kqkcxmtjje" localSheetId="9">'纳税调整项目明细表'!$F$30</definedName>
    <definedName name="sheet9_f_kqkcxmtzje" localSheetId="9">'纳税调整项目明细表'!$E$30</definedName>
    <definedName name="sheet9_f_kqkcxmzzje" localSheetId="9">'纳税调整项目明细表'!$C$30</definedName>
    <definedName name="sheet9_f_lxzcssje" localSheetId="9">'纳税调整项目明细表'!$D$22</definedName>
    <definedName name="sheet9_f_lxzctjje" localSheetId="9">'纳税调整项目明细表'!$F$22</definedName>
    <definedName name="sheet9_f_lxzctzje" localSheetId="9">'纳税调整项目明细表'!$E$22</definedName>
    <definedName name="sheet9_f_lxzczzje" localSheetId="9">'纳税调整项目明细表'!$C$22</definedName>
    <definedName name="sheet9_f_qttjje" localSheetId="9">'纳税调整项目明细表'!$F$47</definedName>
    <definedName name="sheet9_f_qttzje1" localSheetId="9">'纳税调整项目明细表'!$E$47</definedName>
    <definedName name="sheet9_f_qyczssje" localSheetId="9">'纳税调整项目明细表'!$D$41</definedName>
    <definedName name="sheet9_f_qycztzje" localSheetId="9">'纳税调整项目明细表'!$E$41</definedName>
    <definedName name="sheet9_f_qyczzzje" localSheetId="9">'纳税调整项目明细表'!$C$41</definedName>
    <definedName name="sheet9_f_qyzctjje" localSheetId="9">'纳税调整项目明细表'!$F$41</definedName>
    <definedName name="sheet9_f_srltzxmqtssje" localSheetId="9">'纳税调整项目明细表'!$D$15</definedName>
    <definedName name="sheet9_f_srltzxmqttjje" localSheetId="9">'纳税调整项目明细表'!$F$15</definedName>
    <definedName name="sheet9_f_srltzxmqttzje" localSheetId="9">'纳税调整项目明细表'!$E$15</definedName>
    <definedName name="sheet9_f_srltzxmqtzzje" localSheetId="9">'纳税调整项目明细表'!$C$15</definedName>
    <definedName name="sheet9_f_srltzxmtjje" localSheetId="9">'纳税调整项目明细表'!$F$5</definedName>
    <definedName name="sheet9_f_srltzxmtzje" localSheetId="9">'纳税调整项目明细表'!$E$5</definedName>
    <definedName name="sheet9_f_ssznjjslxtzje" localSheetId="9">'纳税调整项目明细表'!$E$24</definedName>
    <definedName name="sheet9_f_ssznjjslxzzje" localSheetId="9">'纳税调整项目明细表'!$C$24</definedName>
    <definedName name="sheet9_f_stxsssje" localSheetId="9">'纳税调整项目明细表'!$D$6</definedName>
    <definedName name="sheet9_f_stxstzje" localSheetId="9">'纳税调整项目明细表'!$E$6</definedName>
    <definedName name="sheet9_f_stxszbssje" localSheetId="9">'纳税调整项目明细表'!$D$17</definedName>
    <definedName name="sheet9_f_stxszbtjje" localSheetId="9">'纳税调整项目明细表'!$F$17</definedName>
    <definedName name="sheet9_f_tbnstzyssdtjje" localSheetId="9">'纳税调整项目明细表'!$F$48</definedName>
    <definedName name="sheet9_f_tbnstzyssdtzje" localSheetId="9">'纳税调整项目明细表'!$E$48</definedName>
    <definedName name="sheet9_f_tshyzbjssje" localSheetId="9">'纳税调整项目明细表'!$D$43</definedName>
    <definedName name="sheet9_f_tshyzbjtjje" localSheetId="9">'纳税调整项目明细表'!$F$43</definedName>
    <definedName name="sheet9_f_tshyzbjtzje" localSheetId="9">'纳税调整项目明细表'!$E$43</definedName>
    <definedName name="sheet9_f_tshyzbjzzje" localSheetId="9">'纳税调整项目明细表'!$C$43</definedName>
    <definedName name="sheet9_f_tssxtzxmtjje" localSheetId="9">'纳税调整项目明细表'!$F$40</definedName>
    <definedName name="sheet9_f_tssxtzxmtzje" localSheetId="9">'纳税调整项目明细表'!$E$40</definedName>
    <definedName name="sheet9_f_tzsyssje" localSheetId="9">'纳税调整项目明细表'!$D$8</definedName>
    <definedName name="sheet9_f_tzsytjje" localSheetId="9">'纳税调整项目明细表'!$F$8</definedName>
    <definedName name="sheet9_f_tzsytzje" localSheetId="9">'纳税调整项目明细表'!$E$8</definedName>
    <definedName name="sheet9_f_tzsyzzje" localSheetId="9">'纳税调整项目明细表'!$C$8</definedName>
    <definedName name="sheet9_f_waqzfszyzqrdsrssje" localSheetId="9">'纳税调整项目明细表'!$D$7</definedName>
    <definedName name="sheet9_f_waqzfszyzqrdsrtjje" localSheetId="9">'纳税调整项目明细表'!$F$7</definedName>
    <definedName name="sheet9_f_waqzfszyzqrdsrtzje" localSheetId="9">'纳税调整项目明细表'!$E$7</definedName>
    <definedName name="sheet9_f_waqzfszyzqrdsrzzje" localSheetId="9">'纳税调整项目明细表'!$C$7</definedName>
    <definedName name="sheet9_f_xszkzrhthssje" localSheetId="9">'纳税调整项目明细表'!$D$14</definedName>
    <definedName name="sheet9_f_xszkzrhthtjje" localSheetId="9">'纳税调整项目明细表'!$F$14</definedName>
    <definedName name="sheet9_f_xszkzrhthtzje" localSheetId="9">'纳税调整项目明细表'!$E$14</definedName>
    <definedName name="sheet9_f_xszkzrhthzzje" localSheetId="9">'纳税调整项目明细表'!$C$14</definedName>
    <definedName name="sheet9_f_yjhsxfzcssje" localSheetId="9">'纳税调整项目明细表'!$D$27</definedName>
    <definedName name="sheet9_f_yjhsxfzctzje" localSheetId="9">'纳税调整项目明细表'!$E$27</definedName>
    <definedName name="sheet9_f_yjhsxfzczzje" localSheetId="9">'纳税调整项目明细表'!$C$27</definedName>
    <definedName name="sheet9_f_yqdsrwgdzctzje" localSheetId="9">'纳税调整项目明细表'!$E$31</definedName>
    <definedName name="sheet9_f_yqdsrwgdzczzje" localSheetId="9">'纳税调整项目明细表'!$C$31</definedName>
    <definedName name="sheet9_f_ywsxrzsyssje" localSheetId="9">'纳税调整项目明细表'!$D$26</definedName>
    <definedName name="sheet9_f_ywsxrzsytjje" localSheetId="9">'纳税调整项目明细表'!$F$26</definedName>
    <definedName name="sheet9_f_ywsxrzsytzje" localSheetId="9">'纳税调整项目明细表'!$E$26</definedName>
    <definedName name="sheet9_f_ywsxrzsyzzje" localSheetId="9">'纳税调整项目明细表'!$C$26</definedName>
    <definedName name="sheet9_f_ywzdfzcssje" localSheetId="9">'纳税调整项目明细表'!$D$19</definedName>
    <definedName name="sheet9_f_ywzdfzctzje" localSheetId="9">'纳税调整项目明细表'!$E$19</definedName>
    <definedName name="sheet9_f_ywzdfzczzje" localSheetId="9">'纳税调整项目明细表'!$C$19</definedName>
    <definedName name="sheet9_f_yxhhqyfrhhfyfddynsdstzessje" localSheetId="9">'纳税调整项目明细表'!$D$45</definedName>
    <definedName name="sheet9_f_yxhhqyfrhhfyfddynsdstzetjje" localSheetId="9">'纳税调整项目明细表'!$F$45</definedName>
    <definedName name="sheet9_f_yxhhqyfrhhfyfddynsdstzetzje" localSheetId="9">'纳税调整项目明细表'!$E$45</definedName>
    <definedName name="sheet9_f_yxhhqyfrhhfyfddynsdstzezzje" localSheetId="9">'纳税调整项目明细表'!$C$45</definedName>
    <definedName name="sheet9_f_zcjzzbjtjje" localSheetId="9">'纳税调整项目明细表'!$F$37</definedName>
    <definedName name="sheet9_f_zcjzzbjtzje" localSheetId="9">'纳税调整项目明细表'!$E$37</definedName>
    <definedName name="sheet9_f_zcjzzbjzzje" localSheetId="9">'纳税调整项目明细表'!$C$37</definedName>
    <definedName name="sheet9_f_zcltzxmqtssje" localSheetId="9">'纳税调整项目明细表'!$D$39</definedName>
    <definedName name="sheet9_f_zcltzxmqttjje" localSheetId="9">'纳税调整项目明细表'!$F$39</definedName>
    <definedName name="sheet9_f_zcltzxmqttzje" localSheetId="9">'纳税调整项目明细表'!$E$39</definedName>
    <definedName name="sheet9_f_zcltzxmqtzzje" localSheetId="9">'纳税调整项目明细表'!$C$39</definedName>
    <definedName name="sheet9_f_zcltzxmtjje" localSheetId="9">'纳税调整项目明细表'!$F$35</definedName>
    <definedName name="sheet9_f_zcltzxmtzje" localSheetId="9">'纳税调整项目明细表'!$E$35</definedName>
    <definedName name="sheet9_f_zcssssje" localSheetId="9">'纳税调整项目明细表'!$D$38</definedName>
    <definedName name="sheet9_f_zcsstjje" localSheetId="9">'纳税调整项目明细表'!$F$38</definedName>
    <definedName name="sheet9_f_zcsstzje" localSheetId="9">'纳税调整项目明细表'!$E$38</definedName>
    <definedName name="sheet9_f_zcsszzje" localSheetId="9">'纳税调整项目明细表'!$C$38</definedName>
    <definedName name="sheet9_f_zcxbqtjje" localSheetId="9">'纳税调整项目明细表'!$F$42</definedName>
    <definedName name="sheet9_f_zcxbqtzje" localSheetId="9">'纳税调整项目明细表'!$E$42</definedName>
    <definedName name="sheet9_f_zczjtxssje" localSheetId="9">'纳税调整项目明细表'!$D$36</definedName>
    <definedName name="sheet9_f_zczjtxtjje" localSheetId="9">'纳税调整项目明细表'!$F$36</definedName>
    <definedName name="sheet9_f_zczjtxtzje" localSheetId="9">'纳税调整项目明细表'!$E$36</definedName>
    <definedName name="sheet9_f_zczjtxzzje" localSheetId="9">'纳税调整项目明细表'!$C$36</definedName>
    <definedName name="sheet9_f_zgxcssje" localSheetId="9">'纳税调整项目明细表'!$D$18</definedName>
    <definedName name="sheet9_f_zgxctjje" localSheetId="9">'纳税调整项目明细表'!$F$18</definedName>
    <definedName name="sheet9_f_zgxctzje" localSheetId="9">'纳税调整项目明细表'!$E$18</definedName>
    <definedName name="sheet9_f_zgxczzje" localSheetId="9">'纳税调整项目明细表'!$C$18</definedName>
    <definedName name="sheet9_f_ztqttjje" localSheetId="9">'纳税调整项目明细表'!$F$49</definedName>
    <definedName name="sheet9_f_ztqttzje" localSheetId="9">'纳税调整项目明细表'!$E$49</definedName>
    <definedName name="sheet9_f_zxytczxyyzctzje" localSheetId="9">'纳税调整项目明细表'!$E$29</definedName>
    <definedName name="sheet9_f_zxytczxzjtjje" localSheetId="9">'纳税调整项目明细表'!$F$13</definedName>
    <definedName name="sheet9_f_zxytczxzjtzje" localSheetId="9">'纳税调整项目明细表'!$E$13</definedName>
    <definedName name="sheet9_f_zzzctzje" localSheetId="9">'纳税调整项目明细表'!$E$25</definedName>
    <definedName name="sheet9_f_zzzczzje" localSheetId="9">'纳税调整项目明细表'!$C$25</definedName>
    <definedName name="sheet9_fvo_classname" localSheetId="9">'纳税调整项目明细表'!$A$1</definedName>
    <definedName name="skwgqyskbgb" localSheetId="1">'企业所得税年度纳税申报表填报表单'!$C$42</definedName>
    <definedName name="八、线宽小于65纳米或投资额超过150亿元的集成电路生产项目">'代码表'!$AD$9</definedName>
    <definedName name="采用一般企业财务报表格式">'代码表'!$G$2:$G$3</definedName>
    <definedName name="二、国家重点扶持的公共基础设施项目">'代码表'!$AD$3</definedName>
    <definedName name="发生企业重组特殊性税务处理事项">'代码表'!$AG$2:$AG$5</definedName>
    <definedName name="国家和地区代码">'代码表'!$Y$2:$Y$65536</definedName>
    <definedName name="国家限制或禁止行业">'代码表'!$I$2:$I$3</definedName>
    <definedName name="汇总纳税企业代码">'代码表'!$C$2:$C$7</definedName>
    <definedName name="集成电路生产项目类型">'代码表'!$K$2:$K$3</definedName>
    <definedName name="技术先进型服务企业类型">'代码表'!$AN$2:$AN$9</definedName>
    <definedName name="减免项目名称">'代码表'!$AC$2:$AC$10</definedName>
    <definedName name="九、其他">'代码表'!$AD$10</definedName>
    <definedName name="六、符合条件的节能服务公司实施合同能源管理项目">'代码表'!$AD$7</definedName>
    <definedName name="纳税申报企业类型">'代码表'!$AL$2:$AL$11</definedName>
    <definedName name="七、线宽小于130纳米的集成电路生产项目">'代码表'!$AD$8</definedName>
    <definedName name="软件、集成电路企业类型">'代码表'!$AR$2:$AR$25</definedName>
    <definedName name="三、符合条件的环境保护、节能节水项目">'代码表'!$AD$4</definedName>
    <definedName name="上市公司">'代码表'!$M$2:$M$4</definedName>
    <definedName name="申报类型代码">'代码表'!$A$2:$A$3</definedName>
    <definedName name="适用会计准则或会计制度">'代码表'!$AP$2:$AP$20</definedName>
    <definedName name="四、符合条件的技术转让项目">'代码表'!$AD$5</definedName>
    <definedName name="五、实施清洁机制发展项目">'代码表'!$AD$6</definedName>
    <definedName name="小微型企业">'代码表'!$O$2:$O$3</definedName>
    <definedName name="行业代码">'代码表'!$E$2:$E$65536</definedName>
    <definedName name="选择采用的境外所得税收抵免方式">'代码表'!$Q$2:$Q$4</definedName>
    <definedName name="一、农、林、牧、渔业项目">'代码表'!$AD$2</definedName>
    <definedName name="优惠方式">'代码表'!$AA$2:$AA$3</definedName>
    <definedName name="证件种类代码">'代码表'!$W$2:$W$45</definedName>
    <definedName name="重组交易类型">'代码表'!$U$2:$U$65536</definedName>
    <definedName name="重组交易类型代码">'代码表'!$AT$2:$AT$12</definedName>
  </definedNames>
  <calcPr fullCalcOnLoad="1"/>
</workbook>
</file>

<file path=xl/sharedStrings.xml><?xml version="1.0" encoding="utf-8"?>
<sst xmlns="http://schemas.openxmlformats.org/spreadsheetml/2006/main" count="5344" uniqueCount="4720">
  <si>
    <t xml:space="preserve">       行次      </t>
  </si>
  <si>
    <t xml:space="preserve">       1      </t>
  </si>
  <si>
    <t xml:space="preserve">       2      </t>
  </si>
  <si>
    <t xml:space="preserve">       3      </t>
  </si>
  <si>
    <t xml:space="preserve">       4      </t>
  </si>
  <si>
    <t xml:space="preserve">       5      </t>
  </si>
  <si>
    <t xml:space="preserve">       6      </t>
  </si>
  <si>
    <t xml:space="preserve">       7      </t>
  </si>
  <si>
    <t xml:space="preserve">       10      </t>
  </si>
  <si>
    <t xml:space="preserve">       11      </t>
  </si>
  <si>
    <t xml:space="preserve">       12      </t>
  </si>
  <si>
    <t xml:space="preserve">       13      </t>
  </si>
  <si>
    <t xml:space="preserve">       15      </t>
  </si>
  <si>
    <t>非投资型</t>
  </si>
  <si>
    <t>投资型</t>
  </si>
  <si>
    <t>保证收益</t>
  </si>
  <si>
    <t>无保证收益</t>
  </si>
  <si>
    <t>短期</t>
  </si>
  <si>
    <t>长期</t>
  </si>
  <si>
    <t xml:space="preserve">       收入指标      </t>
  </si>
  <si>
    <t xml:space="preserve">       其中：产品（服务）收入      </t>
  </si>
  <si>
    <t xml:space="preserve">       技术性收入      </t>
  </si>
  <si>
    <t xml:space="preserve">       二、本年企业总收入(8-9)      </t>
  </si>
  <si>
    <t xml:space="preserve">       三、本年高新技术产品（服务）收入占企业总收入的比例（4÷7）      </t>
  </si>
  <si>
    <t xml:space="preserve">       人员指标      </t>
  </si>
  <si>
    <t xml:space="preserve">       四、本年科技人员数      </t>
  </si>
  <si>
    <t xml:space="preserve">       五、本年职工总数      </t>
  </si>
  <si>
    <t xml:space="preserve">       六、本年科技人员占企业当年职工总数的比例（11÷12）      </t>
  </si>
  <si>
    <t xml:space="preserve">       七、归集的高新研发费用金额（16+25）      </t>
  </si>
  <si>
    <t xml:space="preserve">       十、国家需要重点扶持的高新技术企业减征企业所得税      </t>
  </si>
  <si>
    <t>行次</t>
  </si>
  <si>
    <t>项目</t>
  </si>
  <si>
    <t>账载金额</t>
  </si>
  <si>
    <t>税收金额</t>
  </si>
  <si>
    <t>纳税调整额</t>
  </si>
  <si>
    <t>资产计税基础</t>
  </si>
  <si>
    <t>*</t>
  </si>
  <si>
    <t>5.其他</t>
  </si>
  <si>
    <t>项 目</t>
  </si>
  <si>
    <t>资产损失的账载金额</t>
  </si>
  <si>
    <t>资产处置收入</t>
  </si>
  <si>
    <t>赔偿收入</t>
  </si>
  <si>
    <t>资产损失的税收金额</t>
  </si>
  <si>
    <t>纳税调整金额</t>
  </si>
  <si>
    <t>（七）其他</t>
  </si>
  <si>
    <t>（四）其他</t>
  </si>
  <si>
    <t>（一）保险保障基金（3+4+5+…+12）</t>
  </si>
  <si>
    <t>1.财产保险业务</t>
  </si>
  <si>
    <t>2.人寿保险业务</t>
  </si>
  <si>
    <t>3.健康保险业务</t>
  </si>
  <si>
    <t>4.意外伤害保险业务</t>
  </si>
  <si>
    <t>（三）寿险责任准备金</t>
  </si>
  <si>
    <t>（四）长期健康险责任准备金</t>
  </si>
  <si>
    <t>六、小额贷款公司(40+41)</t>
  </si>
  <si>
    <t>（一）贷款损失准备金</t>
  </si>
  <si>
    <t>（二）其他</t>
  </si>
  <si>
    <t>（二）科技型中小企业开发新技术、新产品、新工艺发生的研究开发费用加计扣除（填写A107012）</t>
  </si>
  <si>
    <t>（三）企业为获得创新性、创意性、突破性的产品进行创意设计活动发生的相关费用加计扣除</t>
  </si>
  <si>
    <t>本年可享受研发费用加计扣除项目数量</t>
  </si>
  <si>
    <t>研发活动费用明细</t>
  </si>
  <si>
    <t>1.直接从事研发活动人员工资薪金</t>
  </si>
  <si>
    <t>2.直接从事研发活动人员五险一金</t>
  </si>
  <si>
    <t>3.外聘研发人员的劳务费用</t>
  </si>
  <si>
    <t>1.用于研发活动的软件的摊销费用</t>
  </si>
  <si>
    <t>2.用于研发活动的专利权的摊销费用</t>
  </si>
  <si>
    <t>3.用于研发活动的非专利技术（包括许可证、专有技术、设计和计算方法等）的摊销费用</t>
  </si>
  <si>
    <t>1.新产品设计费</t>
  </si>
  <si>
    <t>2.新工艺规程制定费</t>
  </si>
  <si>
    <t>3.新药研制的临床试验费</t>
  </si>
  <si>
    <t>4.勘探开发技术的现场试验费</t>
  </si>
  <si>
    <t>1.技术图书资料费、资料翻译费、专家咨询费、高新科技研发保险费</t>
  </si>
  <si>
    <t>2.研发成果的检索、分析、评议、论证、鉴定、评审、评估、验收费用</t>
  </si>
  <si>
    <t>3.知识产权的申请费、注册费、代理费</t>
  </si>
  <si>
    <t>4.职工福利费、补充养老保险费、补充医疗保险费</t>
  </si>
  <si>
    <t>5.差旅费、会议费</t>
  </si>
  <si>
    <t>（七）经限额调整后的其他相关费用</t>
  </si>
  <si>
    <t>（一）本年费用化金额</t>
  </si>
  <si>
    <t>（二）本年资本化金额</t>
  </si>
  <si>
    <t>四、本年形成无形资产摊销额</t>
  </si>
  <si>
    <t>五、以前年度形成无形资产本年摊销额</t>
  </si>
  <si>
    <t>减：特殊收入部分</t>
  </si>
  <si>
    <t>减：当年销售研发活动直接形成产品（包括组成部分）对应的材料部分</t>
  </si>
  <si>
    <t>减：以前年度销售研发活动直接形成产品（包括组成部分）对应材料部分结转金额</t>
  </si>
  <si>
    <t>1.研发活动直接消耗材料</t>
  </si>
  <si>
    <t>2.研发活动直接消耗燃料</t>
  </si>
  <si>
    <t>3.研发活动直接消耗动力费用</t>
  </si>
  <si>
    <t>4.用于中间试验和产品试制的模具、工艺装备开发及制造费</t>
  </si>
  <si>
    <t>5.用于不构成固定资产的样品、样机及一般测试手段购置费</t>
  </si>
  <si>
    <t>6.用于试制产品的检验费</t>
  </si>
  <si>
    <t>7.用于研发活动的仪器、设备的运行维护、调整、检验、维修等费用</t>
  </si>
  <si>
    <t>8.通过经营租赁方式租入的用于研发活动的仪器、设备租赁费</t>
  </si>
  <si>
    <t>1.用于研发活动的仪器的折旧费</t>
  </si>
  <si>
    <t>2.用于研发活动的设备的折旧费</t>
  </si>
  <si>
    <t>投资于未上市中小高新技术企业</t>
  </si>
  <si>
    <t>投资于种子期、初创期科技型企业</t>
  </si>
  <si>
    <t>1=2+3</t>
  </si>
  <si>
    <t>减征幅度</t>
  </si>
  <si>
    <t xml:space="preserve">一、本年高新技术产品（服务）收入（5+6）      </t>
  </si>
  <si>
    <t>其中：收入总额</t>
  </si>
  <si>
    <t>不征税收入</t>
  </si>
  <si>
    <t>研究开发费用指标</t>
  </si>
  <si>
    <t>高新研发费用归集年度</t>
  </si>
  <si>
    <t>本年度</t>
  </si>
  <si>
    <t>前一年度</t>
  </si>
  <si>
    <t>前二年度</t>
  </si>
  <si>
    <t>合计</t>
  </si>
  <si>
    <t>（一）内部研究开发投入（17+18+19+20+21+22+24）</t>
  </si>
  <si>
    <t>1.人员人工费用</t>
  </si>
  <si>
    <t>2.直接投入费用</t>
  </si>
  <si>
    <t>3.折旧费用与长期待摊费用</t>
  </si>
  <si>
    <t>4.无形资产摊销费用</t>
  </si>
  <si>
    <t>5.设计费用</t>
  </si>
  <si>
    <t>6.装备调试费与实验费用</t>
  </si>
  <si>
    <t>7.其他费用</t>
  </si>
  <si>
    <t>其中：可计入研发费用的其他费用</t>
  </si>
  <si>
    <t>（二）委托外部研究开发费用[(26+28)×80%]</t>
  </si>
  <si>
    <t>1.境内的外部研发费</t>
  </si>
  <si>
    <t>2.境外的外部研发费</t>
  </si>
  <si>
    <t>其中：可计入研发费用的境外的外部研发费</t>
  </si>
  <si>
    <t>八、销售（营业）收入</t>
  </si>
  <si>
    <t>九、三年研发费用占销售（营业）收入比例（15行4列÷29行4列）</t>
  </si>
  <si>
    <t>其中：企业在中国境内发生的研究开发费用金额</t>
  </si>
  <si>
    <t>产品适用目录</t>
  </si>
  <si>
    <t>国家（地区）</t>
  </si>
  <si>
    <t>境外税前所得</t>
  </si>
  <si>
    <t>境外所得纳税调整后所得</t>
  </si>
  <si>
    <t>弥补境外以前年度亏损</t>
  </si>
  <si>
    <t>境外应纳税所得额</t>
  </si>
  <si>
    <t>抵减境内亏损</t>
  </si>
  <si>
    <t>抵减境内亏损后的境外应纳税所得额</t>
  </si>
  <si>
    <t>税率</t>
  </si>
  <si>
    <t>境外所得应纳税额</t>
  </si>
  <si>
    <t>境外所得可抵免税额</t>
  </si>
  <si>
    <t>境外所得抵免限额</t>
  </si>
  <si>
    <t>本年可抵免境外所得税额</t>
  </si>
  <si>
    <t>未超过境外所得税抵免限额的余额</t>
  </si>
  <si>
    <t>本年可抵免以前年度未抵免境外所得税额</t>
  </si>
  <si>
    <t>按简易办法计算</t>
  </si>
  <si>
    <t>*境外所得抵免所得税额合计</t>
  </si>
  <si>
    <t>按低于12.5%的实际税率计算的抵免额</t>
  </si>
  <si>
    <t>按12.5%计算的抵免额</t>
  </si>
  <si>
    <t>按25%计算的抵免额</t>
  </si>
  <si>
    <t>小计</t>
  </si>
  <si>
    <t>5(3        -4)</t>
  </si>
  <si>
    <t>7(5        -6)</t>
  </si>
  <si>
    <t>9(7        x8)</t>
  </si>
  <si>
    <t>13(11        -12)</t>
  </si>
  <si>
    <t>18(15        +16        +17)</t>
  </si>
  <si>
    <t>19(12        +14        +18)</t>
  </si>
  <si>
    <t>境外税后所得</t>
  </si>
  <si>
    <t>境外所得可抵免的所得税额</t>
  </si>
  <si>
    <t>境外分支机构收入与支出纳税调整额</t>
  </si>
  <si>
    <t>境外分支机构调整分摊扣除的有关成本费用</t>
  </si>
  <si>
    <t>境外所得对应调整的相关成本费用支出</t>
  </si>
  <si>
    <t>分支机构机构营业利润所得</t>
  </si>
  <si>
    <t>股息、红利等权益性投资所得</t>
  </si>
  <si>
    <t>利息所得</t>
  </si>
  <si>
    <t>租金所得</t>
  </si>
  <si>
    <t>特许权使用费所得</t>
  </si>
  <si>
    <t>财产转让所得</t>
  </si>
  <si>
    <t>其他所得</t>
  </si>
  <si>
    <t>直接缴纳的所得税额</t>
  </si>
  <si>
    <t>间接负担的所得税额</t>
  </si>
  <si>
    <t>享受税收饶让抵免税额</t>
  </si>
  <si>
    <t>9(2+3+4+5+6+7+8)</t>
  </si>
  <si>
    <t>13(10+11+12)</t>
  </si>
  <si>
    <t>14(9+10+11)</t>
  </si>
  <si>
    <t>18(14+15-16-17)</t>
  </si>
  <si>
    <t>非实际亏损额的弥补</t>
  </si>
  <si>
    <t>以前年度结转尚未弥补的非实际亏损额</t>
  </si>
  <si>
    <t>本年发生的非实际亏损额</t>
  </si>
  <si>
    <t>本年弥补的以前年度非实际亏损额</t>
  </si>
  <si>
    <t>结转以后年度弥补的非实际亏损额</t>
  </si>
  <si>
    <t>前五年</t>
  </si>
  <si>
    <t>前四年</t>
  </si>
  <si>
    <t>前三年</t>
  </si>
  <si>
    <t>前二年</t>
  </si>
  <si>
    <t>前一年</t>
  </si>
  <si>
    <t>本年</t>
  </si>
  <si>
    <t>*小计</t>
  </si>
  <si>
    <t>前五年境外所得已缴所得税未抵免余额</t>
  </si>
  <si>
    <t>本年实际抵免以前年度未抵免的境外已缴所得税额</t>
  </si>
  <si>
    <t>结转以后年度抵免的境外所得已缴所得税额</t>
  </si>
  <si>
    <t>7 (2+3+4+5+6)</t>
  </si>
  <si>
    <t>13 (8+9+10+11+12)</t>
  </si>
  <si>
    <t>14(3-9)</t>
  </si>
  <si>
    <t>15(4-10)</t>
  </si>
  <si>
    <t>16(5-11)</t>
  </si>
  <si>
    <t>17(6-12)</t>
  </si>
  <si>
    <t>19(14+15+16+17+18)</t>
  </si>
  <si>
    <t>分支机构情况</t>
  </si>
  <si>
    <t>分支机构统一社会信用代码（纳税人识别号）</t>
  </si>
  <si>
    <t>分支机构名称</t>
  </si>
  <si>
    <t>三项因素</t>
  </si>
  <si>
    <t>分配比例</t>
  </si>
  <si>
    <t>分配所得税额</t>
  </si>
  <si>
    <t>营业收入</t>
  </si>
  <si>
    <t>职工薪酬</t>
  </si>
  <si>
    <t>资产总额</t>
  </si>
  <si>
    <t>序号</t>
  </si>
  <si>
    <t>纳税人识别号</t>
  </si>
  <si>
    <t>类别</t>
  </si>
  <si>
    <t>金 额</t>
  </si>
  <si>
    <t>利润总额计算</t>
  </si>
  <si>
    <t>减：营业成本(填写A102010\102020\103000)</t>
  </si>
  <si>
    <t>减：税金及附加</t>
  </si>
  <si>
    <t>减：销售费用(填写A104000)</t>
  </si>
  <si>
    <t>减：管理费用(填写A104000)</t>
  </si>
  <si>
    <t>减：财务费用(填写A104000)</t>
  </si>
  <si>
    <t>减：资产减值损失</t>
  </si>
  <si>
    <t>加：公允价值变动收益</t>
  </si>
  <si>
    <t>加：投资收益</t>
  </si>
  <si>
    <t>二、营业利润(1-2-3-4-5-6-7+8+9)</t>
  </si>
  <si>
    <t>加：营业外收入(填写A101010\101020\103000)</t>
  </si>
  <si>
    <t>减：营业外支出(填写A102010\102020\103000)</t>
  </si>
  <si>
    <t>三、利润总额（10+11-12）</t>
  </si>
  <si>
    <t>应纳税所得额计算</t>
  </si>
  <si>
    <t>减：境外所得（填写A108010）</t>
  </si>
  <si>
    <t>加：纳税调整增加额（填写A105000）</t>
  </si>
  <si>
    <t>减：纳税调整减少额（填写A105000）</t>
  </si>
  <si>
    <t>减：免税、减计收入及加计扣除（填写A107010）</t>
  </si>
  <si>
    <t>加：境外应税所得抵减境内亏损（填写A108000）</t>
  </si>
  <si>
    <t>四、纳税调整后所得（13-14+15-16-17+18）</t>
  </si>
  <si>
    <t>减：所得减免（填写A107020）</t>
  </si>
  <si>
    <t>减：弥补以前年度亏损（填写A106000）</t>
  </si>
  <si>
    <t>减：抵扣应纳税所得额（填写A107030）</t>
  </si>
  <si>
    <t>五、应纳税所得额（19-20-21-22）</t>
  </si>
  <si>
    <t>应纳税额计算</t>
  </si>
  <si>
    <t>税率（25%）</t>
  </si>
  <si>
    <t>六、应纳所得税额（23×24）</t>
  </si>
  <si>
    <t>减：减免所得税额（填写A107040）</t>
  </si>
  <si>
    <t>减：抵免所得税额（填写A107050）</t>
  </si>
  <si>
    <t>七、应纳税额（25-26-27）</t>
  </si>
  <si>
    <t>加：境外所得应纳所得税额（填写A108000）</t>
  </si>
  <si>
    <t>减：境外所得抵免所得税额（填写A108000）</t>
  </si>
  <si>
    <t>八、实际应纳所得税额（28+29-30）</t>
  </si>
  <si>
    <t>减：本年累计实际已预缴的所得税额</t>
  </si>
  <si>
    <t>九、本年应补（退）所得税额（31-32）</t>
  </si>
  <si>
    <t>其中：总机构分摊本年应补（退）所得税额(填写A109000)</t>
  </si>
  <si>
    <t>其中：财政集中分配本年应补（退）所得税额（填写A109000）</t>
  </si>
  <si>
    <t>其中：总机构主体生产经营部门分摊本年应补（退）所得税额(填写A109000)</t>
  </si>
  <si>
    <t>gov.gt3.vo.sbzs.sb.sb287.SB287ZbForm</t>
  </si>
  <si>
    <t>一、营业收入（2+9）</t>
  </si>
  <si>
    <t>（一）主营业务收入（3+5+6+7+8）</t>
  </si>
  <si>
    <t>1.销售商品收入</t>
  </si>
  <si>
    <t>其中：非货币性资产交换收入</t>
  </si>
  <si>
    <t>2.提供劳务收入</t>
  </si>
  <si>
    <t>3.建造合同收入</t>
  </si>
  <si>
    <t>4.让渡资产使用权收入</t>
  </si>
  <si>
    <t>（二）其他业务收入（10+12+13+14+15）</t>
  </si>
  <si>
    <t>1.销售材料收入</t>
  </si>
  <si>
    <t>2.出租固定资产收入</t>
  </si>
  <si>
    <t>3.出租无形资产收入</t>
  </si>
  <si>
    <t>4.出租包装物和商品收入</t>
  </si>
  <si>
    <t>二、营业外收入（17+18+19+20+21+22+23+24+25+26）</t>
  </si>
  <si>
    <t>（一）非流动资产处置利得</t>
  </si>
  <si>
    <t>（二）非货币性资产交换利得</t>
  </si>
  <si>
    <t>（三）债务重组利得</t>
  </si>
  <si>
    <t>（四）政府补助利得</t>
  </si>
  <si>
    <t>（五）盘盈利得</t>
  </si>
  <si>
    <t>（六）捐赠利得</t>
  </si>
  <si>
    <t>（七）罚没利得</t>
  </si>
  <si>
    <t>（八）确实无法偿付的应付款项</t>
  </si>
  <si>
    <t>（九）汇兑收益</t>
  </si>
  <si>
    <t>（十）其他</t>
  </si>
  <si>
    <t>gov.gt3.vo.sbzs.sb.sb287.YbqysrmxbForm</t>
  </si>
  <si>
    <t>一、营业收入（2+18+27+32+33+34）</t>
  </si>
  <si>
    <t>（一）银行业务收入（3+10）</t>
  </si>
  <si>
    <t>1.利息收入（4+5+6+7+8+9）</t>
  </si>
  <si>
    <t>（1）存放同业</t>
  </si>
  <si>
    <t>（2）存放中央银行</t>
  </si>
  <si>
    <t>（3）拆出资金</t>
  </si>
  <si>
    <t>（4）发放贷款及垫资</t>
  </si>
  <si>
    <t>（5）买入返售金融资产</t>
  </si>
  <si>
    <t>（6）其他</t>
  </si>
  <si>
    <t>2.手续费及佣金收入（11+12+13+14+15+16+17）</t>
  </si>
  <si>
    <t>（1）结算与清算手续费</t>
  </si>
  <si>
    <t>（2）代理业务手续费</t>
  </si>
  <si>
    <t>（3）信用承诺手续费及佣金</t>
  </si>
  <si>
    <t>（4）银行卡手续费</t>
  </si>
  <si>
    <t>（5）顾问和咨询费</t>
  </si>
  <si>
    <t>（6）托管及其他受托业务佣金</t>
  </si>
  <si>
    <t>（7）其他</t>
  </si>
  <si>
    <t>（二）证券业务收入（19+26）</t>
  </si>
  <si>
    <t>1.证券业务手续费及佣金收入（20+21+22+23+24+25）</t>
  </si>
  <si>
    <t>（1）证券承销业务</t>
  </si>
  <si>
    <t>（2）证券经纪业务</t>
  </si>
  <si>
    <t>（3）受托客户资产管理业务</t>
  </si>
  <si>
    <t>（4）代理兑付证券</t>
  </si>
  <si>
    <t>（5）代理保管证券</t>
  </si>
  <si>
    <t>2.其他证券业务收入</t>
  </si>
  <si>
    <t>（三）已赚保费（ 28-30-31）</t>
  </si>
  <si>
    <t>1.保险业务收入</t>
  </si>
  <si>
    <t>其中：分保费收入</t>
  </si>
  <si>
    <t>2.分出保费</t>
  </si>
  <si>
    <t>3.提取未到期责任准备金</t>
  </si>
  <si>
    <t>（四）其他金融业务收入</t>
  </si>
  <si>
    <t>（五）汇兑收益（损失以“-”号填列）</t>
  </si>
  <si>
    <t>（六）其他业务收入</t>
  </si>
  <si>
    <t>二、营业外收入（36+37+38+39+40+41+42）</t>
  </si>
  <si>
    <t>gov.gt3.vo.sbzs.sb.sb287.JrqysrmxbForm</t>
  </si>
  <si>
    <t>一、营业成本（2+9）</t>
  </si>
  <si>
    <t>（一）主营业务成本（3+5+6+7+8）</t>
  </si>
  <si>
    <t>1.销售商品成本</t>
  </si>
  <si>
    <t>其中:非货币性资产交换成本</t>
  </si>
  <si>
    <t>2.提供劳务成本</t>
  </si>
  <si>
    <t>3.建造合同成本</t>
  </si>
  <si>
    <t>4.让渡资产使用权成本</t>
  </si>
  <si>
    <t>（二）其他业务成本（10+12+13+14+15）</t>
  </si>
  <si>
    <t>1.销售材料成本</t>
  </si>
  <si>
    <t>2.出租固定资产成本</t>
  </si>
  <si>
    <t>3.出租无形资产成本</t>
  </si>
  <si>
    <t>4.包装物出租成本</t>
  </si>
  <si>
    <t>二、营业外支出（17+18+19+20+21+22+23+24+25+26）</t>
  </si>
  <si>
    <t>（一）非流动资产处置损失</t>
  </si>
  <si>
    <t>（二）非货币性资产交换损失</t>
  </si>
  <si>
    <t>（三）债务重组损失</t>
  </si>
  <si>
    <t>（四）非常损失</t>
  </si>
  <si>
    <t>（五）捐赠支出</t>
  </si>
  <si>
    <t>（六）赞助支出</t>
  </si>
  <si>
    <t>（七）罚没支出</t>
  </si>
  <si>
    <t>（八）坏账损失</t>
  </si>
  <si>
    <t>（九）无法收回的债券股权投资损失</t>
  </si>
  <si>
    <t>gov.gt3.vo.sbzs.sb.sb287.YbqycbzcmxbForm</t>
  </si>
  <si>
    <t>一、营业支出（2+15+25+31+32）</t>
  </si>
  <si>
    <t>（一）银行业务支出（3+11）</t>
  </si>
  <si>
    <t>1.银行利息支出（4+5+6+7+8+9+10）</t>
  </si>
  <si>
    <t>（1）同业存放</t>
  </si>
  <si>
    <t>（2）向中央银行借款</t>
  </si>
  <si>
    <t>（3）拆入资金</t>
  </si>
  <si>
    <t>（4）吸收存款</t>
  </si>
  <si>
    <t>（5）卖出回购金融资产</t>
  </si>
  <si>
    <t>（6）发行债券</t>
  </si>
  <si>
    <t>2.银行手续费及佣金支出（12+13+14）</t>
  </si>
  <si>
    <t>（1）手续费支出</t>
  </si>
  <si>
    <t>（2）佣金支出</t>
  </si>
  <si>
    <t>（3）其他</t>
  </si>
  <si>
    <t>（二）保险业务支出（16+17-18+19-20+21+22-23+24）</t>
  </si>
  <si>
    <t>1.退保金</t>
  </si>
  <si>
    <t>2.赔付支出</t>
  </si>
  <si>
    <t>减：摊回赔付支出</t>
  </si>
  <si>
    <t>3.提取保险责任准备金</t>
  </si>
  <si>
    <t>减：摊回保险责任准备金</t>
  </si>
  <si>
    <t>4.保单红利支出</t>
  </si>
  <si>
    <t>5.分保费用</t>
  </si>
  <si>
    <t>减：摊回分保费用</t>
  </si>
  <si>
    <t>6.保险业务手续费及佣金支出</t>
  </si>
  <si>
    <t>（三）证券业务支出（26+30）</t>
  </si>
  <si>
    <t>1.证券业务手续费及佣金支出（27+28+29）</t>
  </si>
  <si>
    <t>（1）证券经纪业务手续费支出</t>
  </si>
  <si>
    <t>2.其他证券业务支出</t>
  </si>
  <si>
    <t>（四）其他金融业务支出</t>
  </si>
  <si>
    <t>（五）其他业务成本</t>
  </si>
  <si>
    <t>二、营业外支出（34+35+36+37+38+39）</t>
  </si>
  <si>
    <t>（四）捐赠支出</t>
  </si>
  <si>
    <t>（五）非常损失</t>
  </si>
  <si>
    <t>（六）其他</t>
  </si>
  <si>
    <t>gov.gt3.vo.sbzs.sb.sb287.JrqyzcmxbForm</t>
  </si>
  <si>
    <t>一、事业单位收入（2+3+4+5+6+7）</t>
  </si>
  <si>
    <t>（一）财政补助收入</t>
  </si>
  <si>
    <t>（二）事业收入</t>
  </si>
  <si>
    <t>（三）上级补助收入</t>
  </si>
  <si>
    <t>（四）附属单位上缴收入</t>
  </si>
  <si>
    <t>（五）经营收入</t>
  </si>
  <si>
    <t>（六）其他收入（8+9）</t>
  </si>
  <si>
    <t>其中：投资收益</t>
  </si>
  <si>
    <t>其他</t>
  </si>
  <si>
    <t>二、民间非营利组织收入(11+12+13+14+15+16+17)</t>
  </si>
  <si>
    <t>（一）接受捐赠收入</t>
  </si>
  <si>
    <t>（二）会费收入</t>
  </si>
  <si>
    <t>（三）提供劳务收入</t>
  </si>
  <si>
    <t>（四）商品销售收入</t>
  </si>
  <si>
    <t>（五）政府补助收入</t>
  </si>
  <si>
    <t>（六）投资收益</t>
  </si>
  <si>
    <t>（七）其他收入</t>
  </si>
  <si>
    <t>三、事业单位支出（19+20+21+22+23）</t>
  </si>
  <si>
    <t>（一）事业支出</t>
  </si>
  <si>
    <t>（二）上缴上级支出</t>
  </si>
  <si>
    <t>（三）对附属单位补助支出</t>
  </si>
  <si>
    <t>（四）经营支出</t>
  </si>
  <si>
    <t>（五）其他支出</t>
  </si>
  <si>
    <t>四、民间非营利组织支出（25+26+27+28）</t>
  </si>
  <si>
    <t>（一）业务活动成本</t>
  </si>
  <si>
    <t>（二）管理费用</t>
  </si>
  <si>
    <t>（三）筹资费用</t>
  </si>
  <si>
    <t>（四）其他费用</t>
  </si>
  <si>
    <t>gov.gt3.vo.sbzs.sb.sb287.SydwmjfykzzsrzcmxbForm</t>
  </si>
  <si>
    <t>销售费用</t>
  </si>
  <si>
    <t>其中：境外支付</t>
  </si>
  <si>
    <t>管理费用</t>
  </si>
  <si>
    <t>财务费用</t>
  </si>
  <si>
    <t>一、职工薪酬</t>
  </si>
  <si>
    <t>二、劳务费</t>
  </si>
  <si>
    <t>三、咨询顾问费</t>
  </si>
  <si>
    <t>四、业务招待费</t>
  </si>
  <si>
    <t>五、广告费和业务宣传费</t>
  </si>
  <si>
    <t>六、佣金和手续费</t>
  </si>
  <si>
    <t>七、资产折旧摊销费</t>
  </si>
  <si>
    <t>八、财产损耗、盘亏及毁损损失</t>
  </si>
  <si>
    <t>九、办公费</t>
  </si>
  <si>
    <t>十、董事会费</t>
  </si>
  <si>
    <t>十一、租赁费</t>
  </si>
  <si>
    <t>十二、诉讼费</t>
  </si>
  <si>
    <t>十三、差旅费</t>
  </si>
  <si>
    <t>十四、保险费</t>
  </si>
  <si>
    <t>十五、运输、仓储费</t>
  </si>
  <si>
    <t>十六、修理费</t>
  </si>
  <si>
    <t>十七、包装费</t>
  </si>
  <si>
    <t>十八、技术转让费</t>
  </si>
  <si>
    <t>十九、研究费用</t>
  </si>
  <si>
    <t>二十、各项税费</t>
  </si>
  <si>
    <t>二十一、利息收支</t>
  </si>
  <si>
    <t>二十二、汇兑差额</t>
  </si>
  <si>
    <t>二十三、现金折扣</t>
  </si>
  <si>
    <t>二十四、党组织工作经费</t>
  </si>
  <si>
    <t>二十五、其他</t>
  </si>
  <si>
    <t>合计(1+2+3+…25)</t>
  </si>
  <si>
    <t>gov.gt3.vo.sbzs.sb.sb287.QjfymxbForm</t>
  </si>
  <si>
    <t>调增金额</t>
  </si>
  <si>
    <t>调减金额</t>
  </si>
  <si>
    <t>一、收入类调整项目（2+3+…8+10+11）</t>
  </si>
  <si>
    <t>（一）视同销售收入（填写A105010）</t>
  </si>
  <si>
    <t>（二）未按权责发生制原则确认的收入（填写A105020）</t>
  </si>
  <si>
    <t>（三）投资收益（填写A105030）</t>
  </si>
  <si>
    <t>（四）按权益法核算长期股权投资对初始投资成本调整确认收益</t>
  </si>
  <si>
    <t>（五）交易性金融资产初始投资调整</t>
  </si>
  <si>
    <t>（六）公允价值变动净损益</t>
  </si>
  <si>
    <t>（七）不征税收入</t>
  </si>
  <si>
    <t>其中：专项用途财政性资金（填写A105040）</t>
  </si>
  <si>
    <t>（八）销售折扣、折让和退回</t>
  </si>
  <si>
    <t>（九）其他</t>
  </si>
  <si>
    <t>二、扣除类调整项目 （13+14+…+24+26+27+28+29+30）</t>
  </si>
  <si>
    <t>（一）视同销售成本（填写A105010）</t>
  </si>
  <si>
    <t>（二）职工薪酬（填写A105050）</t>
  </si>
  <si>
    <t>（三）业务招待费支出</t>
  </si>
  <si>
    <t>（四）广告费和业务宣传费支出（填写A105060）</t>
  </si>
  <si>
    <t>（五）捐赠支出（填写A105070）</t>
  </si>
  <si>
    <t>（六）利息支出</t>
  </si>
  <si>
    <t>（七）罚金、罚款和被没收财物的损失</t>
  </si>
  <si>
    <t>（八）税收滞纳金、加收利息</t>
  </si>
  <si>
    <t>（九）赞助支出</t>
  </si>
  <si>
    <t>（十）与未实现融资收益相关在当期确认的财务费用</t>
  </si>
  <si>
    <t>（十二）不征税收入用于支出所形成的费用</t>
  </si>
  <si>
    <t>其中：专项用途财政性资金用于支出所形成的费用（填写A105040）</t>
  </si>
  <si>
    <t>（十三）跨期扣除项目</t>
  </si>
  <si>
    <t>（十四）与取得收入无关的支出</t>
  </si>
  <si>
    <t>（十五）境外所得分摊的共同支出</t>
  </si>
  <si>
    <t>（十六）党组织工作经费</t>
  </si>
  <si>
    <t>（十七）其他</t>
  </si>
  <si>
    <t>三、资产类调整项目（32+33+34+35）</t>
  </si>
  <si>
    <t>（一）资产折旧、摊销 （填写A105080）</t>
  </si>
  <si>
    <t>（二）资产减值准备金</t>
  </si>
  <si>
    <t>（三）资产损失（填写A105090）</t>
  </si>
  <si>
    <t>（一）企业重组及递延纳税事项（填写A105100）</t>
  </si>
  <si>
    <t>（二）政策性搬迁（填写A105110）</t>
  </si>
  <si>
    <t>（三）特殊行业准备金（填写A105120）</t>
  </si>
  <si>
    <t>（四）房地产开发企业特定业务计算的纳税调整额(填写A105010)</t>
  </si>
  <si>
    <t>五、特别纳税调整应税所得</t>
  </si>
  <si>
    <t>六、其他</t>
  </si>
  <si>
    <t>gov.gt3.vo.sbzs.sb.sb287.NstzxmmxbForm</t>
  </si>
  <si>
    <t>一、视同销售（营业）收入（2+3+4+5+6+7+8+9+10）</t>
  </si>
  <si>
    <t>（一）非货币性资产交换视同销售收入</t>
  </si>
  <si>
    <t>（二）用于市场推广或销售视同销售收入</t>
  </si>
  <si>
    <t>（三）用于交际应酬视同销售收入</t>
  </si>
  <si>
    <t>（四）用于职工奖励或福利视同销售收入</t>
  </si>
  <si>
    <t>（五）用于股息分配视同销售收入</t>
  </si>
  <si>
    <t>（六）用于对外捐赠视同销售收入</t>
  </si>
  <si>
    <t>（七）用于对外投资项目视同销售收入</t>
  </si>
  <si>
    <t>（八）提供劳务视同销售收入</t>
  </si>
  <si>
    <t>二、视同销售（营业）成本（12+13+14+15+16+17+18+19+20）</t>
  </si>
  <si>
    <t>（一）非货币性资产交换视同销售成本</t>
  </si>
  <si>
    <t>（二）用于市场推广或销售视同销售成本</t>
  </si>
  <si>
    <t>（三）用于交际应酬视同销售成本</t>
  </si>
  <si>
    <t>（四）用于职工奖励或福利视同销售成本</t>
  </si>
  <si>
    <t>（五）用于股息分配视同销售成本</t>
  </si>
  <si>
    <t>（六）用于对外捐赠视同销售成本</t>
  </si>
  <si>
    <t>（七）用于对外投资项目视同销售成本</t>
  </si>
  <si>
    <t>（八）提供劳务视同销售成本</t>
  </si>
  <si>
    <t>三、房地产开发企业特定业务计算的纳税调整额（22-26）</t>
  </si>
  <si>
    <t>（一）房地产企业销售未完工开发产品特定业务计算的纳税调整额（24-25）</t>
  </si>
  <si>
    <t>1.销售未完工产品的收入</t>
  </si>
  <si>
    <t>2.销售未完工产品预计毛利额</t>
  </si>
  <si>
    <t>3.实际发生的税金及附加、土地增值税</t>
  </si>
  <si>
    <t>（二）房地产企业销售的未完工产品转完工产品特定业务计算的纳税调整额（28-29）</t>
  </si>
  <si>
    <t>1.销售未完工产品转完工产品确认的销售收入</t>
  </si>
  <si>
    <t>2.转回的销售未完工产品预计毛利额</t>
  </si>
  <si>
    <t>3.转回实际发生的税金及附加、土地增值税</t>
  </si>
  <si>
    <t>gov.gt3.vo.sbzs.sb.sb287.StxshfdckfqytdywnstzmxbForm</t>
  </si>
  <si>
    <t>合同金额（交易金额）</t>
  </si>
  <si>
    <t>累计</t>
  </si>
  <si>
    <t>6（4-2）</t>
  </si>
  <si>
    <t>一、跨期收取的租金、利息、特许权使用费收入（2+3+4）</t>
  </si>
  <si>
    <t>（一）租金</t>
  </si>
  <si>
    <t>（二）利息</t>
  </si>
  <si>
    <t>（三）特许权使用费</t>
  </si>
  <si>
    <t>二、分期确认收入（6+7+8）</t>
  </si>
  <si>
    <t>（一）分期收款方式销售货物收入</t>
  </si>
  <si>
    <t>（二）持续时间超过12个月的建造合同收入</t>
  </si>
  <si>
    <t>（三）其他分期确认收入</t>
  </si>
  <si>
    <t>三、政府补助递延收入（10+11+12）</t>
  </si>
  <si>
    <t>（一）与收益相关的政府补助</t>
  </si>
  <si>
    <t>（二）与资产相关的政府补助</t>
  </si>
  <si>
    <t>（三）其他</t>
  </si>
  <si>
    <t>四、其他未按权责发生制确认收入</t>
  </si>
  <si>
    <t>合计（1+5+9+13）</t>
  </si>
  <si>
    <t>gov.gt3.vo.sbzs.sb.sb287.WaqzfszqrsrnstzmxbForm</t>
  </si>
  <si>
    <t>持有收益</t>
  </si>
  <si>
    <t>处置收益</t>
  </si>
  <si>
    <t>会计确认的处置收入</t>
  </si>
  <si>
    <t>税收计算的处置收入</t>
  </si>
  <si>
    <t>处置投资的账面价值</t>
  </si>
  <si>
    <t>处置投资的计税基础</t>
  </si>
  <si>
    <t>会计确认的处置所得或损失</t>
  </si>
  <si>
    <t>税收计算的处置所得</t>
  </si>
  <si>
    <t>3（2-1）</t>
  </si>
  <si>
    <t>8（4-6）</t>
  </si>
  <si>
    <t>9（5-7）</t>
  </si>
  <si>
    <t>10（9-8）</t>
  </si>
  <si>
    <t>11（3+10）</t>
  </si>
  <si>
    <t>一、交易性金融资产</t>
  </si>
  <si>
    <t>二、可供出售金融资产</t>
  </si>
  <si>
    <t>三、持有至到期投资</t>
  </si>
  <si>
    <t>四、衍生工具</t>
  </si>
  <si>
    <t>五、交易性金融负债</t>
  </si>
  <si>
    <t>六、长期股权投资</t>
  </si>
  <si>
    <t>七、短期投资</t>
  </si>
  <si>
    <t>八、长期债券投资</t>
  </si>
  <si>
    <t>九、其他</t>
  </si>
  <si>
    <t>合计(1+2+3+4+5+6+7+8+9)</t>
  </si>
  <si>
    <t>gov.gt3.vo.sbzs.sb.sb287.TzsynstzmxbForm</t>
  </si>
  <si>
    <t>取得年度</t>
  </si>
  <si>
    <t>财政性资金</t>
  </si>
  <si>
    <t>其中：符合不征税收入条件的财政性资金</t>
  </si>
  <si>
    <t>以前年度支出情况</t>
  </si>
  <si>
    <t>本年支出情况</t>
  </si>
  <si>
    <t>本年结余情况</t>
  </si>
  <si>
    <t>前五年度</t>
  </si>
  <si>
    <t>前四年度</t>
  </si>
  <si>
    <t>前三年度</t>
  </si>
  <si>
    <t>支出金额</t>
  </si>
  <si>
    <t>其中：费用化支出金额</t>
  </si>
  <si>
    <t>结余金额</t>
  </si>
  <si>
    <t>其中：上缴财政金额</t>
  </si>
  <si>
    <t>应计入本年应税收入金额</t>
  </si>
  <si>
    <t>金额</t>
  </si>
  <si>
    <t>其中：计入本年损益的金额</t>
  </si>
  <si>
    <t>本 年</t>
  </si>
  <si>
    <t>合计（1+2+…+6）</t>
  </si>
  <si>
    <t>gov.gt3.vo.sbzs.sb.sb287.ZxytczxzjnstzmxbForm</t>
  </si>
  <si>
    <t>实际发生额</t>
  </si>
  <si>
    <t>税收规定扣除率</t>
  </si>
  <si>
    <t>以前年度累计结转扣除额</t>
  </si>
  <si>
    <t>累计结转以后年度扣除额</t>
  </si>
  <si>
    <t>6（1-5）</t>
  </si>
  <si>
    <t>一、工资薪金支出</t>
  </si>
  <si>
    <t>其中：股权激励</t>
  </si>
  <si>
    <t>二、职工福利费支出</t>
  </si>
  <si>
    <t>三、职工教育经费支出</t>
  </si>
  <si>
    <t>其中：按税收规定比例扣除的职工教育经费</t>
  </si>
  <si>
    <t>按税收规定全额扣除的职工培训费用</t>
  </si>
  <si>
    <t>四、工会经费支出</t>
  </si>
  <si>
    <t>五、各类基本社会保障性缴款</t>
  </si>
  <si>
    <t>六、住房公积金</t>
  </si>
  <si>
    <t>七、补充养老保险</t>
  </si>
  <si>
    <t>八、补充医疗保险</t>
  </si>
  <si>
    <t>合计（1+3+4+7+8+9+10+11+12）</t>
  </si>
  <si>
    <t>gov.gt3.vo.sbzs.sb.sb287.ZgxcnstzmxbForm</t>
  </si>
  <si>
    <t>一、本年广告费和业务宣传费支出</t>
  </si>
  <si>
    <t>减：不允许扣除的广告费和业务宣传费支出</t>
  </si>
  <si>
    <t>二、本年符合条件的广告费和业务宣传费支出（1-2）</t>
  </si>
  <si>
    <t>三、本年计算广告费和业务宣传费扣除限额的销售（营业）收入</t>
  </si>
  <si>
    <t>四、本企业计算的广告费和业务宣传费扣除限额（4×5）</t>
  </si>
  <si>
    <t>五、本年结转以后年度扣除额（3＞6，本行=3-6；3≤6，本行=0）</t>
  </si>
  <si>
    <t>加：以前年度累计结转扣除额</t>
  </si>
  <si>
    <t>减：本年扣除的以前年度结转额[3＞6，本行=0；3≤6，本行=8或（6-3）孰小值]</t>
  </si>
  <si>
    <t>六、按照分摊协议归集至其他关联方的广告费和业务宣传费（10≤3或6孰小值）</t>
  </si>
  <si>
    <t>按照分摊协议从其他关联方归集至本企业的广告费和业务宣传费</t>
  </si>
  <si>
    <t>七、本年广告费和业务宣传费支出纳税调整金额（3＞6，本行=2+3-6+10-11；3≤6，本行=2+10-11-9）</t>
  </si>
  <si>
    <t>八、累计结转以后年度扣除额（7+8-9）</t>
  </si>
  <si>
    <t>gov.gt3.vo.sbzs.sb.sb287.GgfhywxcfkndnstzmxbVO</t>
  </si>
  <si>
    <t>*账载金额</t>
  </si>
  <si>
    <t>以前年度结转可扣除的捐赠额</t>
  </si>
  <si>
    <t>按税收规定计算的扣除限额</t>
  </si>
  <si>
    <t>纳税调增金额</t>
  </si>
  <si>
    <t>纳税调减金额</t>
  </si>
  <si>
    <t>可结转以后年度扣除的捐赠额</t>
  </si>
  <si>
    <t>一、非公益性捐赠</t>
  </si>
  <si>
    <t>二、全额扣除的公益性捐赠</t>
  </si>
  <si>
    <t>ewbhxh</t>
  </si>
  <si>
    <t>ewbhmc</t>
  </si>
  <si>
    <t>ewbhgjz</t>
  </si>
  <si>
    <t>zzje</t>
  </si>
  <si>
    <t>yqndjzkkcdjze</t>
  </si>
  <si>
    <t>assgdjsdkcxe</t>
  </si>
  <si>
    <t>ssje</t>
  </si>
  <si>
    <t>nstzje</t>
  </si>
  <si>
    <t>nstjje</t>
  </si>
  <si>
    <t>kjzyhndkcdjze</t>
  </si>
  <si>
    <t>gov.gt3.vo.sbzs.sb.sb287.JzzcnstzmxbGridlbVO</t>
  </si>
  <si>
    <t>行次</t>
  </si>
  <si>
    <t>项目</t>
  </si>
  <si>
    <t>账载金额</t>
  </si>
  <si>
    <t>税收金额</t>
  </si>
  <si>
    <t>资产原值</t>
  </si>
  <si>
    <t>本年折旧、摊销额</t>
  </si>
  <si>
    <t>累计折旧、摊销额</t>
  </si>
  <si>
    <t>资产计税基础</t>
  </si>
  <si>
    <t>税收折旧额</t>
  </si>
  <si>
    <t>享受加速折旧政策的资产按税收一般规定计算的本年折旧、摊销额</t>
  </si>
  <si>
    <t>加速折旧统计额</t>
  </si>
  <si>
    <t>7(5-6)</t>
  </si>
  <si>
    <t>9(2-5)</t>
  </si>
  <si>
    <t>一、固定资产（2+3+4+5+6+7）</t>
  </si>
  <si>
    <t>*</t>
  </si>
  <si>
    <t>所有固定资产</t>
  </si>
  <si>
    <t>1.房屋、建筑物</t>
  </si>
  <si>
    <t>2.飞机、火车、轮船、机器、机械和其他生产设备</t>
  </si>
  <si>
    <t>3.与生产经营活动有关的器具、工具、家具等</t>
  </si>
  <si>
    <t>4.飞机、火车、轮船以外的运输工具</t>
  </si>
  <si>
    <t>5.电子设备</t>
  </si>
  <si>
    <t>6.其他</t>
  </si>
  <si>
    <t>其中：享受固定资产加速折旧及一次性扣除政策的资产加速折旧额大于一般折旧额的部分</t>
  </si>
  <si>
    <t>1.重要行业固定资产加速折旧（不含一次性扣除）</t>
  </si>
  <si>
    <t>2.其他行业研发设备加速折旧</t>
  </si>
  <si>
    <t>4.技术进步、更新换代固定资产</t>
  </si>
  <si>
    <t>5.常年强震动、高腐蚀固定资产</t>
  </si>
  <si>
    <t>6.外购软件折旧</t>
  </si>
  <si>
    <t>7.集成电路企业生产设备</t>
  </si>
  <si>
    <t>二、生产性生物资产（19+20）</t>
  </si>
  <si>
    <t>1.林木类</t>
  </si>
  <si>
    <t>2.畜类</t>
  </si>
  <si>
    <t>三、无形资产（22+23+24+25+26+27+28+30）</t>
  </si>
  <si>
    <t>1.专利权</t>
  </si>
  <si>
    <t>2.商标权</t>
  </si>
  <si>
    <t>3.著作权</t>
  </si>
  <si>
    <t>4.土地使用权</t>
  </si>
  <si>
    <t>5.非专利技术</t>
  </si>
  <si>
    <t>6.特许权使用费</t>
  </si>
  <si>
    <t>7.软件</t>
  </si>
  <si>
    <t>其中：享受企业外购软件加速摊销政策</t>
  </si>
  <si>
    <t>8.其他</t>
  </si>
  <si>
    <t>四、长期待摊费用（32+33+34+35+36）</t>
  </si>
  <si>
    <t>1.已足额提取折旧的固定资产的改建支出</t>
  </si>
  <si>
    <t>2.租入固定资产的改建支出</t>
  </si>
  <si>
    <t>3.固定资产的大修理支出</t>
  </si>
  <si>
    <t>4.开办费</t>
  </si>
  <si>
    <t>5.其他</t>
  </si>
  <si>
    <t>五、油气勘探投资</t>
  </si>
  <si>
    <t>六、油气开发投资</t>
  </si>
  <si>
    <t>合计（1+18+21+31+37+38）</t>
  </si>
  <si>
    <t>附列资料</t>
  </si>
  <si>
    <t>zzjezczz</t>
  </si>
  <si>
    <t>zzjebnzj</t>
  </si>
  <si>
    <t>zzjezcjs</t>
  </si>
  <si>
    <t>ssjezcjs</t>
  </si>
  <si>
    <t>ssjessgdzje</t>
  </si>
  <si>
    <t>ssjebnjszje</t>
  </si>
  <si>
    <t>ssjeljzje</t>
  </si>
  <si>
    <t>gov.gt3.vo.sbzs.sb.sb287.ZczjtxqkjnstzmxbGridlbVO</t>
  </si>
  <si>
    <t>zcczsr</t>
  </si>
  <si>
    <t>pcsr</t>
  </si>
  <si>
    <t>zcjsjc</t>
  </si>
  <si>
    <t>gov.gt3.vo.sbzs.sb.sb287.ZcsssqkcjnstzmxbGridlbVO</t>
  </si>
  <si>
    <t>一、搬迁收入(2+8)</t>
  </si>
  <si>
    <t>（一）搬迁补偿收入（3+4+5+6+7）</t>
  </si>
  <si>
    <t>1.对被征用资产价值的补偿</t>
  </si>
  <si>
    <t>2.因搬迁、安置而给予的补偿</t>
  </si>
  <si>
    <t>3.对停产停业形成的损失而给予的补偿</t>
  </si>
  <si>
    <t>4.资产搬迁过程中遭到毁损而取得的保险赔款</t>
  </si>
  <si>
    <t>5.其他补偿收入</t>
  </si>
  <si>
    <t>（二）搬迁资产处置收入</t>
  </si>
  <si>
    <t>二、搬迁支出(10+16)</t>
  </si>
  <si>
    <t>（一）搬迁费用支出(11+12+13+14+15)</t>
  </si>
  <si>
    <t>1.安置职工实际发生的费用</t>
  </si>
  <si>
    <t>2.停工期间支付给职工的工资及福利费</t>
  </si>
  <si>
    <t>3.临时存放搬迁资产而发生的费用</t>
  </si>
  <si>
    <t>4.各类资产搬迁安装费用</t>
  </si>
  <si>
    <t>5.其他与搬迁相关的费用</t>
  </si>
  <si>
    <t>（二）搬迁资产处置支出</t>
  </si>
  <si>
    <t>三、搬迁所得或损失（1-9）</t>
  </si>
  <si>
    <t>四、应计入本年应纳税所得额的搬迁所得或损失（19+20+21）</t>
  </si>
  <si>
    <t>其中：搬迁所得</t>
  </si>
  <si>
    <t>搬迁损失一次性扣除</t>
  </si>
  <si>
    <t>搬迁损失分期扣除</t>
  </si>
  <si>
    <t>五、计入当期损益的搬迁收益或损失</t>
  </si>
  <si>
    <t>六、以前年度搬迁损失当期扣除金额</t>
  </si>
  <si>
    <t>七、纳税调整金额（18-22-23）</t>
  </si>
  <si>
    <t>gov.gt3.vo.sbzs.sb.sb287.ZcxbqnstzmxbVO</t>
  </si>
  <si>
    <t>3（1-2）</t>
  </si>
  <si>
    <t>一、保险公司（2+13+14+15+16+19+20）</t>
  </si>
  <si>
    <t>（二）未到期责任准备金</t>
  </si>
  <si>
    <t>（五）未决赔款准备金（17+18）</t>
  </si>
  <si>
    <t>1.已发生已报案未决赔款准备金</t>
  </si>
  <si>
    <t>2.已发生未报案未决赔款准备金</t>
  </si>
  <si>
    <t>（六）大灾风险准备金</t>
  </si>
  <si>
    <t>二、证券行业（22+23+24+25）</t>
  </si>
  <si>
    <t>（一）证券交易所风险基金</t>
  </si>
  <si>
    <t>（二）证券结算风险基金</t>
  </si>
  <si>
    <t>（三）证券投资者保护基金</t>
  </si>
  <si>
    <t>三、期货行业（27+28+29+30）</t>
  </si>
  <si>
    <t>（一）期货交易所风险准备金</t>
  </si>
  <si>
    <t>（二）期货公司风险准备金</t>
  </si>
  <si>
    <t>（三）期货投资者保障基金</t>
  </si>
  <si>
    <t>四、金融企业（32+33+34)</t>
  </si>
  <si>
    <t>（一）涉农和中小企业贷款损失准备金</t>
  </si>
  <si>
    <t>（二）贷款损失准备金</t>
  </si>
  <si>
    <t>五、中小企业融资（信用）担保机构(36+37+38)</t>
  </si>
  <si>
    <t>（一）担保赔偿准备</t>
  </si>
  <si>
    <t>（二）未到期责任准备</t>
  </si>
  <si>
    <t>七、其他</t>
  </si>
  <si>
    <t>合计(1+21+26+31+35+39+42)</t>
  </si>
  <si>
    <t>gov.gt3.vo.sbzs.sb.sb287.TshyzbjnstzmxbGridlbVO</t>
  </si>
  <si>
    <t>年度</t>
  </si>
  <si>
    <t>（一）国债利息收入免征企业所得税</t>
  </si>
  <si>
    <t>（三）符合条件的非营利组织的收入免征企业所得税</t>
  </si>
  <si>
    <t>二、减计收入（18+19+23+24）</t>
  </si>
  <si>
    <t>三、加计扣除（26+27+28+29+30）</t>
  </si>
  <si>
    <t>（一）开发新技术、新产品、新工艺发生的研究开发费用加计扣除（填写A107012）</t>
  </si>
  <si>
    <t>（四）安置残疾人员所支付的工资加计扣除</t>
  </si>
  <si>
    <t>（五）其他</t>
  </si>
  <si>
    <t>合计（1+17+25）</t>
  </si>
  <si>
    <t>btzqy</t>
  </si>
  <si>
    <t>nsrsbh</t>
  </si>
  <si>
    <t>tzcb</t>
  </si>
  <si>
    <t>tzbl</t>
  </si>
  <si>
    <t>btzlrfpqrjejdsj</t>
  </si>
  <si>
    <t>btzlrfpqrjesyje</t>
  </si>
  <si>
    <t>btzqsqrjeqssyzc</t>
  </si>
  <si>
    <t>btzqsqrjeljwfplryygj</t>
  </si>
  <si>
    <t>btzqsqrjeyqrgxsd</t>
  </si>
  <si>
    <t>chjstzqrjezc</t>
  </si>
  <si>
    <t>chjstzqrjejstzbl</t>
  </si>
  <si>
    <t>chjstzqrjeshcstzcb</t>
  </si>
  <si>
    <t>chjstzqrjeqdcgsh</t>
  </si>
  <si>
    <t>chjstzqrjeljwfplryygj</t>
  </si>
  <si>
    <t>chjstzqrjeyqrgxsd</t>
  </si>
  <si>
    <t>hj</t>
  </si>
  <si>
    <t>被投资企业</t>
  </si>
  <si>
    <t>被投资企业统一社会信用代码（纳税人识别号）</t>
  </si>
  <si>
    <t>投资成本</t>
  </si>
  <si>
    <t>投资比例</t>
  </si>
  <si>
    <t>被投资企业利润分配确认金额</t>
  </si>
  <si>
    <t>被投资企业清算确认金额</t>
  </si>
  <si>
    <t>撤回或减少投资确认金额</t>
  </si>
  <si>
    <t>被投资企业做出利润分配或转股决定时间</t>
  </si>
  <si>
    <t>依决定归属于本公司的股息、红利等权益性投资收益金额</t>
  </si>
  <si>
    <t>分得的被投资企业清算剩余资产</t>
  </si>
  <si>
    <t>被清算企业累计未分配利润和累计盈余公积应享有部分</t>
  </si>
  <si>
    <t>应确认的股息所得</t>
  </si>
  <si>
    <t>从被投资企业撤回或减少投资取得的资产</t>
  </si>
  <si>
    <t>减少投资比例</t>
  </si>
  <si>
    <t>收回初始投资成本</t>
  </si>
  <si>
    <t>取得资产中超过收回初始投资成本部分</t>
  </si>
  <si>
    <t>撤回或减少投资应享有被投资企业累计未分配利润和累计盈余公积</t>
  </si>
  <si>
    <t>10（8与9孰小)</t>
  </si>
  <si>
    <t>13（4×12）</t>
  </si>
  <si>
    <t>14（11-13）</t>
  </si>
  <si>
    <t>16(14与15孰小)</t>
  </si>
  <si>
    <t>17（7+10+16）</t>
  </si>
  <si>
    <t>btzqyshxydm</t>
  </si>
  <si>
    <t>gov.gt3.vo.sbzs.sb.sb287.FhtjdjmqyzjdgxmxGridlbVO</t>
  </si>
  <si>
    <t>yfhdfyje</t>
  </si>
  <si>
    <t>gov.gt3.vo.sbzs.sb.sb287.YffyjjkcyhmxbGridlbVO</t>
  </si>
  <si>
    <t>gov.gt3.vo.sbzs.sb.sb287.YffyjjkcyhjbxxFormVO</t>
  </si>
  <si>
    <t>xmmc</t>
  </si>
  <si>
    <t>sdjmyhsxDm</t>
  </si>
  <si>
    <t>yhfs</t>
  </si>
  <si>
    <t>xmsr</t>
  </si>
  <si>
    <t>xmcb</t>
  </si>
  <si>
    <t>xgsf</t>
  </si>
  <si>
    <t>nstze</t>
  </si>
  <si>
    <t>msxmsde</t>
  </si>
  <si>
    <t>jbxmsde</t>
  </si>
  <si>
    <t>jmsde</t>
  </si>
  <si>
    <t>减免项目</t>
  </si>
  <si>
    <t>项目名称</t>
  </si>
  <si>
    <t>优惠事项名称</t>
  </si>
  <si>
    <t>优惠方式</t>
  </si>
  <si>
    <t>项目收入</t>
  </si>
  <si>
    <t>项目成本</t>
  </si>
  <si>
    <t>相关税费</t>
  </si>
  <si>
    <t>应分摊期间费用</t>
  </si>
  <si>
    <t>项目所得额</t>
  </si>
  <si>
    <t>减免所得额</t>
  </si>
  <si>
    <t>免税项目</t>
  </si>
  <si>
    <t>减半项目</t>
  </si>
  <si>
    <t>11(9+10×50%)</t>
  </si>
  <si>
    <t>一、农、林、牧、渔业项目</t>
  </si>
  <si>
    <t>二、国家重点扶持的公共基础设施项目</t>
  </si>
  <si>
    <t>三、符合条件的环境保护、节能节水项目</t>
  </si>
  <si>
    <t>四、符合条件的技术转让项目</t>
  </si>
  <si>
    <t>五、实施清洁机制发展项目</t>
  </si>
  <si>
    <t>六、符合条件的节能服务公司实施合同能源管理项目</t>
  </si>
  <si>
    <t>yftqjfy</t>
  </si>
  <si>
    <t>gov.gt3.vo.sbzs.sb.sb287.XmGridlbVO</t>
  </si>
  <si>
    <t>gov.gt3.vo.sbzs.sb.sb287.SdjmyhmxbhjForm</t>
  </si>
  <si>
    <t>合计金额</t>
  </si>
  <si>
    <t>一、创业投资企业直接投资按投资额一定比例抵扣应纳税所得额</t>
  </si>
  <si>
    <t>本年新增的符合条件的股权投资额</t>
  </si>
  <si>
    <t>税收规定的抵扣率</t>
  </si>
  <si>
    <t>本年新增的可抵扣的股权投资额（1行×2行）</t>
  </si>
  <si>
    <t>以前年度结转的尚未抵扣的股权投资余额</t>
  </si>
  <si>
    <t>本年可抵扣的股权投资额（3行+4行）</t>
  </si>
  <si>
    <t>本年可用于抵扣的应纳税所得额</t>
  </si>
  <si>
    <t>本年实际抵扣应纳税所得额</t>
  </si>
  <si>
    <t>结转以后年度抵扣的股权投资余额</t>
  </si>
  <si>
    <t>二、通过有限合伙制创业投资企业投资未上市中小高新企业按一定比例抵扣分得的应纳税所得额</t>
  </si>
  <si>
    <t>本年从有限合伙创投企业应分得的应纳税所得额</t>
  </si>
  <si>
    <t>本年新增的可抵扣投资额</t>
  </si>
  <si>
    <t>以前年度结转的可抵扣投资额余额</t>
  </si>
  <si>
    <t>本年可抵扣投资额（10行+11行）</t>
  </si>
  <si>
    <t>本年实际抵扣应分得的应纳税所得额</t>
  </si>
  <si>
    <t>结转以后年度抵扣的投资额余额</t>
  </si>
  <si>
    <t>三、抵扣应纳税所得额合计</t>
  </si>
  <si>
    <t>合计（7行+13行）</t>
  </si>
  <si>
    <t>gov.gt3.vo.sbzs.sb.sb287.DkynssdemxbFormVO</t>
  </si>
  <si>
    <t>一、符合条件的小型微利企业减免企业所得税</t>
  </si>
  <si>
    <t>二、国家需要重点扶持的高新技术企业减按15%的税率征收企业所得税（填写A107041）</t>
  </si>
  <si>
    <t>五、动漫企业自主开发、生产动漫产品定期减免企业所得税</t>
  </si>
  <si>
    <t>六、集成电路线宽小于0.8微米（含）的集成电路生产企业减免企业所得税（填写A107042）</t>
  </si>
  <si>
    <t>七、线宽小于0.25微米的集成电路生产企业减按15%税率征收企业所得税（填写A107042）</t>
  </si>
  <si>
    <t>八、投资额超过80亿元的集成电路生产企业减按15%税率征收企业所得税（填写A107042）</t>
  </si>
  <si>
    <t>九、线宽小于0.25微米的集成电路生产企业减免企业所得税（填写A107042）</t>
  </si>
  <si>
    <t>十、投资额超过80亿元的集成电路生产企业减免企业所得税（填写A107042）</t>
  </si>
  <si>
    <t>十一、新办集成电路设计企业减免企业所得税（填写A107042）</t>
  </si>
  <si>
    <t>十二、国家规划布局内集成电路设计企业可减按10%的税率征收企业所得税（填写A107042）</t>
  </si>
  <si>
    <t>十三、符合条件的软件企业减免企业所得税（填写A107042）</t>
  </si>
  <si>
    <t>十四、国家规划布局内重点软件企业可减按10%的税率征收企业所得税（填写A107042）</t>
  </si>
  <si>
    <t>十五、符合条件的集成电路封装、测试企业定期减免企业所得税（填写A107042）</t>
  </si>
  <si>
    <t>十六、符合条件的集成电路关键专用材料生产企业、集成电路专用设备生产企业定期减免企业所得税（填写A107042）</t>
  </si>
  <si>
    <t>十七、经营性文化事业单位转制为企业的免征企业所得税</t>
  </si>
  <si>
    <t>十八、符合条件的生产和装配伤残人员专门用品企业免征企业所得税</t>
  </si>
  <si>
    <t>二十一、设在西部地区的鼓励类产业企业减按15%的税率征收企业所得税</t>
  </si>
  <si>
    <t>二十二、新疆困难地区新办企业定期减免企业所得税</t>
  </si>
  <si>
    <t>二十三、新疆喀什、霍尔果斯特殊经济开发区新办企业定期免征企业所得税</t>
  </si>
  <si>
    <t>二十四、广东横琴、福建平潭、深圳前海等地区的鼓励类产业企业减按15%税率征收企业所得税</t>
  </si>
  <si>
    <t>二十五、北京冬奥组委、北京冬奥会测试赛赛事组委会免征企业所得税</t>
  </si>
  <si>
    <t>三、经济特区和上海浦东新区新设立的高新技术企业在区内取得的所得定期减免企业所得税（填写A107041）</t>
  </si>
  <si>
    <t>gov.gt3.vo.sbzs.sb.sb287.JmsdsyhmxbForm</t>
  </si>
  <si>
    <t>kffybnd</t>
  </si>
  <si>
    <t>kffyqynd</t>
  </si>
  <si>
    <t>kffyqend</t>
  </si>
  <si>
    <t>kffyhj</t>
  </si>
  <si>
    <t>十一、经济特区和上海浦东新区新设立的高新技术企业定期减免</t>
  </si>
  <si>
    <t>gov.gt3.vo.sbzs.sb.sb287.GxjsqyyhmxzbFormVO</t>
  </si>
  <si>
    <t>gov.gt3.vo.sbzs.sb.sb287.GxjsqyyhmxfyGridlbVO</t>
  </si>
  <si>
    <t>关键指标情况</t>
  </si>
  <si>
    <t>人员指标</t>
  </si>
  <si>
    <t>其中：签订劳动合同关系且具有大学专科以上学历的职工人数</t>
  </si>
  <si>
    <t>研究开发人员人数</t>
  </si>
  <si>
    <t>收入指标</t>
  </si>
  <si>
    <t>gov.gt3.vo.sbzs.sb.sb287.RjjcdlqyyhqkjmxbFormVO</t>
  </si>
  <si>
    <t>本年抵免前应纳税额</t>
  </si>
  <si>
    <t>本年允许抵免的专用设备投资额</t>
  </si>
  <si>
    <t>本年可抵免税额</t>
  </si>
  <si>
    <t>以前年度已抵免额</t>
  </si>
  <si>
    <t>本年实际抵免的各年度税额</t>
  </si>
  <si>
    <t>可结转以后年度抵免的税额</t>
  </si>
  <si>
    <t>4（3*10%）</t>
  </si>
  <si>
    <t>10（5+6+7+8+9）</t>
  </si>
  <si>
    <t>12（4-10-11）</t>
  </si>
  <si>
    <t>本年实际抵免税额合计</t>
  </si>
  <si>
    <t>可结转以后年度抵免的税额合计</t>
  </si>
  <si>
    <t>专用设备投资情况</t>
  </si>
  <si>
    <t>本年允许抵免的环境保护专用设备投资额</t>
  </si>
  <si>
    <t>本年允许抵免节能节水的专用设备投资额</t>
  </si>
  <si>
    <t>本年允许抵免的安全生产专用设备投资额</t>
  </si>
  <si>
    <t>gov.gt3.vo.sbzs.sb.xmlbean.bssb00000.SedmyhmxbForm</t>
  </si>
  <si>
    <t>gjdq</t>
  </si>
  <si>
    <t>jwsqsd</t>
  </si>
  <si>
    <t>jwstzhsd</t>
  </si>
  <si>
    <t>mbjwyqnks</t>
  </si>
  <si>
    <t>jwynssde</t>
  </si>
  <si>
    <t>djjnks</t>
  </si>
  <si>
    <t>djjnkshjwyne</t>
  </si>
  <si>
    <t>sl2</t>
  </si>
  <si>
    <t>jwsdynse1</t>
  </si>
  <si>
    <t>jwsdkdmse1</t>
  </si>
  <si>
    <t>jwsddmxe</t>
  </si>
  <si>
    <t>bnkdmjwsdse</t>
  </si>
  <si>
    <t>wcgjwdmxeye</t>
  </si>
  <si>
    <t>kdmyqnwdmjwsde</t>
  </si>
  <si>
    <t>jyjsdyldyewdme</t>
  </si>
  <si>
    <t>jyjsldyewdme</t>
  </si>
  <si>
    <t>jyjsldewdme</t>
  </si>
  <si>
    <t>jyjsxj</t>
  </si>
  <si>
    <t>jwsddmsehj</t>
  </si>
  <si>
    <t>gov.gt3.vo.sbzs.sb.sb287.JwsdssdmmxbGridVO</t>
  </si>
  <si>
    <t>jwshfzjgyylr</t>
  </si>
  <si>
    <t>jwshgxhltzsd</t>
  </si>
  <si>
    <t>jwshlxsd</t>
  </si>
  <si>
    <t>jwshzjsd</t>
  </si>
  <si>
    <t>jwshtxqfysd</t>
  </si>
  <si>
    <t>jwshcczrsd</t>
  </si>
  <si>
    <t>jwshqtsd</t>
  </si>
  <si>
    <t>jwshxj</t>
  </si>
  <si>
    <t>jwsdkdmzjjn</t>
  </si>
  <si>
    <t>jwsdkdmjjfd</t>
  </si>
  <si>
    <t>jwsdkdmxssrrdm</t>
  </si>
  <si>
    <t>jwsdkdmxj</t>
  </si>
  <si>
    <t>jwfzsrzctze</t>
  </si>
  <si>
    <t>jwfztzftkccbfy</t>
  </si>
  <si>
    <t>jwsdtzcbfyzc</t>
  </si>
  <si>
    <t>jwsdtzhsd</t>
  </si>
  <si>
    <t>gov.gt3.vo.sbzs.sb.sb287.JwsdnstzhsdmxbGridVO</t>
  </si>
  <si>
    <t>yqndjzwmbfsjkse</t>
  </si>
  <si>
    <t>bnfsfsjkse</t>
  </si>
  <si>
    <t>bnmbyqfsjkse</t>
  </si>
  <si>
    <t>gov.gt3.vo.sbzs.sb.sb287.JwfzjgmbksmxbGridVO</t>
  </si>
  <si>
    <t>qwnqwn</t>
  </si>
  <si>
    <t>qwnqsin</t>
  </si>
  <si>
    <t>qwnqsann</t>
  </si>
  <si>
    <t>qwnqln</t>
  </si>
  <si>
    <t>qwnqyn</t>
  </si>
  <si>
    <t>qwnxj</t>
  </si>
  <si>
    <t>bnqwn</t>
  </si>
  <si>
    <t>bnqsin</t>
  </si>
  <si>
    <t>bnqsann</t>
  </si>
  <si>
    <t>bnqln</t>
  </si>
  <si>
    <t>bnqyn</t>
  </si>
  <si>
    <t>bnxj</t>
  </si>
  <si>
    <t>jzqsin</t>
  </si>
  <si>
    <t>jzqsann</t>
  </si>
  <si>
    <t>jzqln</t>
  </si>
  <si>
    <t>jzqyn</t>
  </si>
  <si>
    <t>jbzn</t>
  </si>
  <si>
    <t>jzxj</t>
  </si>
  <si>
    <t>gov.gt3.vo.sbzs.sb.sb287.KndjzdmjwsdsmxbGridVO</t>
  </si>
  <si>
    <t>一、总机构实际应纳所得税额</t>
  </si>
  <si>
    <t>减：境外所得应纳所得税额</t>
  </si>
  <si>
    <t>加：境外所得抵免所得税额</t>
  </si>
  <si>
    <t>二、总机构用于分摊的本年实际应纳所得税（1-2+3）</t>
  </si>
  <si>
    <t>三、本年累计已预分、已分摊所得税（6+7+8+9）</t>
  </si>
  <si>
    <t>（一）总机构向其直接管理的建筑项目部所在地预分的所得税额</t>
  </si>
  <si>
    <t>（二）总机构已分摊所得税额</t>
  </si>
  <si>
    <t>（三）财政集中已分配所得税额</t>
  </si>
  <si>
    <t>（四）总机构所属分支机构已分摊所得税额</t>
  </si>
  <si>
    <t>其中：总机构主体生产经营部门已分摊所得税额</t>
  </si>
  <si>
    <t>四、总机构本年度应分摊的应补（退）的所得税（4-5）</t>
  </si>
  <si>
    <t>（一）总机构分摊本年应补（退）的所得税额（11×规定比例）</t>
  </si>
  <si>
    <t>（二）财政集中分配本年应补（退）的所得税额（11×规定比例）</t>
  </si>
  <si>
    <t>（三）总机构所属分支机构分摊本年应补（退）的所得税额（11×规定比例）</t>
  </si>
  <si>
    <t>其中：总机构主体生产经营部门分摊本年应补（退）的所得税额</t>
  </si>
  <si>
    <t>五、总机构境外所得抵免后的应纳所得税额（2-3）</t>
  </si>
  <si>
    <t>六、总机构本年应补（退）的所得税额（12+13+15+16）</t>
  </si>
  <si>
    <t>gov.gt3.vo.sbzs.sb.sb287.KdqjyhznsqyndftFormVO</t>
  </si>
  <si>
    <t>企业所得税汇总纳税分支机构所得税分配表</t>
  </si>
  <si>
    <t>总机构统一社会信用代码（纳税人识别号）</t>
  </si>
  <si>
    <t>总机构名称（盖章）</t>
  </si>
  <si>
    <t>税款所属期起</t>
  </si>
  <si>
    <t>税款所属期止</t>
  </si>
  <si>
    <t>金额单位: 元（列至角分）</t>
  </si>
  <si>
    <t>应纳所得税额</t>
  </si>
  <si>
    <t>总机构分摊所得税额</t>
  </si>
  <si>
    <t>总机构财政集中分配所得税额</t>
  </si>
  <si>
    <t>分支机构分摊的所得税额</t>
  </si>
  <si>
    <t>fzjgnsrsbh</t>
  </si>
  <si>
    <t>fzjgmc</t>
  </si>
  <si>
    <t>fzjgsrze</t>
  </si>
  <si>
    <t>fzjggzze</t>
  </si>
  <si>
    <t>fzjgzcze</t>
  </si>
  <si>
    <t>fpbl</t>
  </si>
  <si>
    <t>fpse</t>
  </si>
  <si>
    <t>gov.gt3.vo.sbzs.sb.sb287.QysdshznsfzjgzjgFromVO</t>
  </si>
  <si>
    <t>gov.gt3.vo.sbzs.sb.sb287.QysdshznsfzjgfzjgGridlbVO</t>
  </si>
  <si>
    <t>纳税人名称</t>
  </si>
  <si>
    <t>所属年度</t>
  </si>
  <si>
    <t>被投资企业情况</t>
  </si>
  <si>
    <t>非货币性资产情况</t>
  </si>
  <si>
    <t>非货币性资产投资基本信息</t>
  </si>
  <si>
    <t>本年税收金额</t>
  </si>
  <si>
    <t>递延纳税差异调整额</t>
  </si>
  <si>
    <t>结转以后年度递延确认所得税收金额</t>
  </si>
  <si>
    <t>企业名称</t>
  </si>
  <si>
    <t>主管税务机关</t>
  </si>
  <si>
    <t>与投资方是否为关联企业</t>
  </si>
  <si>
    <t>公允价值</t>
  </si>
  <si>
    <t>账面价值</t>
  </si>
  <si>
    <t>计税基础</t>
  </si>
  <si>
    <t>非货币性资产转让收入实现年度</t>
  </si>
  <si>
    <t>本年账载金额</t>
  </si>
  <si>
    <t>非货币性资产转让所得（税收金额）</t>
  </si>
  <si>
    <t>分期确认税收所得年限</t>
  </si>
  <si>
    <t>分期均匀确认税收所得额</t>
  </si>
  <si>
    <t>10=5-7</t>
  </si>
  <si>
    <t>18=13-9</t>
  </si>
  <si>
    <t>19=[本表第10列-第13列(第1年该项目填报时)]       或=[上年度明细表的相应行次第19列-本表第13列(以后递延期间该项目填报时)]</t>
  </si>
  <si>
    <t>nsrmc</t>
  </si>
  <si>
    <t>zgswjgmc</t>
  </si>
  <si>
    <t>gyjz</t>
  </si>
  <si>
    <t>zmjz</t>
  </si>
  <si>
    <t>jsjc</t>
  </si>
  <si>
    <t>fhbxzczrsrsxnd</t>
  </si>
  <si>
    <t>bnzzje</t>
  </si>
  <si>
    <t>fhbxzczrsd</t>
  </si>
  <si>
    <t>fqqrsssdnx</t>
  </si>
  <si>
    <t>fqjyqrsssde</t>
  </si>
  <si>
    <t>bnssje</t>
  </si>
  <si>
    <t>qsind</t>
  </si>
  <si>
    <t>qsannd</t>
  </si>
  <si>
    <t>qernd</t>
  </si>
  <si>
    <t>qyind</t>
  </si>
  <si>
    <t>bn</t>
  </si>
  <si>
    <t>jzyhnddyqrsdssje</t>
  </si>
  <si>
    <t>gov.gt3.vo.sbzs.sb.sb287.FhbxzctzdynstzmxbGridlbVO</t>
  </si>
  <si>
    <t>油（气）田名称及投资比例</t>
  </si>
  <si>
    <t>油（气）田名称</t>
  </si>
  <si>
    <t>弃置费专款帐号</t>
  </si>
  <si>
    <t>一、弃置费计提总额</t>
  </si>
  <si>
    <t>二、弃置费调整后金额</t>
  </si>
  <si>
    <t>三、年初弃置费账户金额</t>
  </si>
  <si>
    <t>四、本年度提取弃置费金额</t>
  </si>
  <si>
    <t>五、本年度弃置费资金损益</t>
  </si>
  <si>
    <t>六、本年度弃置费汇兑损益</t>
  </si>
  <si>
    <t>七、年末弃置费账户金额</t>
  </si>
  <si>
    <t>八、兑换率</t>
  </si>
  <si>
    <t>美元</t>
  </si>
  <si>
    <t>人民币</t>
  </si>
  <si>
    <t>yqtmc</t>
  </si>
  <si>
    <t>qzfzkzh</t>
  </si>
  <si>
    <t>qzfjtzeMy</t>
  </si>
  <si>
    <t>qzfjtzeRmb</t>
  </si>
  <si>
    <t>qzfdzhjeMy</t>
  </si>
  <si>
    <t>qzfdzhjeRmb</t>
  </si>
  <si>
    <t>ncqzfzhjeMy</t>
  </si>
  <si>
    <t>ncqzfzhjeRmb</t>
  </si>
  <si>
    <t>bndtqqzfjeMy</t>
  </si>
  <si>
    <t>bndtqqzfjeRmb</t>
  </si>
  <si>
    <t>bndqzfzjsyMy</t>
  </si>
  <si>
    <t>bndqzfzjsyRmb</t>
  </si>
  <si>
    <t>bndqzfhdsyMy</t>
  </si>
  <si>
    <t>bndqzfhdsyRmb</t>
  </si>
  <si>
    <t>nmqzfzhjeMy</t>
  </si>
  <si>
    <t>nmqzfzhjeRmb</t>
  </si>
  <si>
    <t>dhl</t>
  </si>
  <si>
    <t>九、备注</t>
  </si>
  <si>
    <t>*填报日期</t>
  </si>
  <si>
    <t>*填报人</t>
  </si>
  <si>
    <t>*财务负责人（签字）</t>
  </si>
  <si>
    <t>gov.gt3.vo.sbzs.sb.sb287.HsyqscssqzfqkbQtxxForm</t>
  </si>
  <si>
    <t>gov.gt3.vo.sbzs.sb.sb287.HsyqscssqzfqkbGridlbVO</t>
  </si>
  <si>
    <t>*纳税人名称</t>
  </si>
  <si>
    <t>*税款所属期止</t>
  </si>
  <si>
    <t>xh</t>
  </si>
  <si>
    <t>gdmc</t>
  </si>
  <si>
    <t>sfzjzlDm</t>
  </si>
  <si>
    <t>zjhm</t>
  </si>
  <si>
    <t>dnjyrfpdgxhldqyxtzsyje</t>
  </si>
  <si>
    <t>gjdqDm</t>
  </si>
  <si>
    <t>股东名称</t>
  </si>
  <si>
    <t>证件种类</t>
  </si>
  <si>
    <t>证件号码</t>
  </si>
  <si>
    <t>国籍(注册地址)</t>
  </si>
  <si>
    <t>gov.gt3.vo.sbzs.sb.sb287.QyzygdjfhqkGridlbVo</t>
  </si>
  <si>
    <t>申报类型</t>
  </si>
  <si>
    <t>纳税人自行补正</t>
  </si>
  <si>
    <t>表单编号</t>
  </si>
  <si>
    <t>表单名称</t>
  </si>
  <si>
    <t>A000000</t>
  </si>
  <si>
    <t>企业基础信息表</t>
  </si>
  <si>
    <t>A100000</t>
  </si>
  <si>
    <t>中华人民共和国企业所得税年度纳税申报表（A类）</t>
  </si>
  <si>
    <t>A101010</t>
  </si>
  <si>
    <t>一般企业收入明细表</t>
  </si>
  <si>
    <t>A101020</t>
  </si>
  <si>
    <t>金融企业收入明细表</t>
  </si>
  <si>
    <t>A102010</t>
  </si>
  <si>
    <t>一般企业成本支出明细表</t>
  </si>
  <si>
    <t>A102020</t>
  </si>
  <si>
    <t>金融企业支出明细表</t>
  </si>
  <si>
    <t>A103000</t>
  </si>
  <si>
    <t>事业单位、民间非营利组织收入、支出明细表</t>
  </si>
  <si>
    <t>A104000</t>
  </si>
  <si>
    <t>期间费用明细表</t>
  </si>
  <si>
    <t>A105000</t>
  </si>
  <si>
    <t>纳税调整项目明细表</t>
  </si>
  <si>
    <t>A105010</t>
  </si>
  <si>
    <t>视同销售和房地产开发企业特定业务纳税调整明细表</t>
  </si>
  <si>
    <t>A105020</t>
  </si>
  <si>
    <t>未按权责发生制确认收入纳税调整明细表</t>
  </si>
  <si>
    <t>A105030</t>
  </si>
  <si>
    <t>投资收益纳税调整明细表</t>
  </si>
  <si>
    <t>A105040</t>
  </si>
  <si>
    <t>专项用途财政性资金纳税调整明细表</t>
  </si>
  <si>
    <t>A105050</t>
  </si>
  <si>
    <t>A105060</t>
  </si>
  <si>
    <t>A105070</t>
  </si>
  <si>
    <t>捐赠支出及纳税调整明细表</t>
  </si>
  <si>
    <t>A105080</t>
  </si>
  <si>
    <t>资产折旧、摊销及纳税调整明细表</t>
  </si>
  <si>
    <t>A105090</t>
  </si>
  <si>
    <t>资产损失税前扣除及纳税调整明细表</t>
  </si>
  <si>
    <t>A105100</t>
  </si>
  <si>
    <t>A105110</t>
  </si>
  <si>
    <t>政策性搬迁纳税调整明细表</t>
  </si>
  <si>
    <t>A105120</t>
  </si>
  <si>
    <t>特殊行业准备金及纳税调整明细表</t>
  </si>
  <si>
    <t>A106000</t>
  </si>
  <si>
    <t>企业所得税弥补亏损明细表</t>
  </si>
  <si>
    <t>A107010</t>
  </si>
  <si>
    <t>免税、减计收入及加计扣除优惠明细表</t>
  </si>
  <si>
    <t>A107011</t>
  </si>
  <si>
    <t>符合条件的居民企业之间的股息、红利等权益性投资收益优惠明细表</t>
  </si>
  <si>
    <t>A107012</t>
  </si>
  <si>
    <t>研发费用加计扣除优惠明细表</t>
  </si>
  <si>
    <t>A107020</t>
  </si>
  <si>
    <t>所得减免优惠明细表</t>
  </si>
  <si>
    <t>A107030</t>
  </si>
  <si>
    <t>抵扣应纳税所得额明细表</t>
  </si>
  <si>
    <t>A107040</t>
  </si>
  <si>
    <t>减免所得税优惠明细表</t>
  </si>
  <si>
    <t>A107041</t>
  </si>
  <si>
    <t>高新技术企业优惠情况及明细表</t>
  </si>
  <si>
    <t>A107042</t>
  </si>
  <si>
    <t>软件、集成电路企业优惠情况及明细表</t>
  </si>
  <si>
    <t>A107050</t>
  </si>
  <si>
    <t>税额抵免优惠明细表</t>
  </si>
  <si>
    <t>A108000</t>
  </si>
  <si>
    <t>境外所得税收抵免明细表</t>
  </si>
  <si>
    <t>A108010</t>
  </si>
  <si>
    <t>境外所得纳税调整后所得明细表</t>
  </si>
  <si>
    <t>A108020</t>
  </si>
  <si>
    <t>境外分支机构弥补亏损明细表</t>
  </si>
  <si>
    <t>A108030</t>
  </si>
  <si>
    <t>跨年度结转抵免境外所得税明细表</t>
  </si>
  <si>
    <t>A109000</t>
  </si>
  <si>
    <t>跨地区经营汇总纳税企业年度分摊企业所得税明细表</t>
  </si>
  <si>
    <t>A109010</t>
  </si>
  <si>
    <t>受控外国企业信息报告表</t>
  </si>
  <si>
    <t>非货币性资产投资递延纳税调整明细表</t>
  </si>
  <si>
    <t>居民企业资产（股权）划转特殊性税务处理申报表</t>
  </si>
  <si>
    <t>企业重组所得税特殊性税务处理报告表</t>
  </si>
  <si>
    <t>海上油气生产设施弃置费情况表</t>
  </si>
  <si>
    <t>是否填报</t>
  </si>
  <si>
    <t>否</t>
  </si>
  <si>
    <t>总机构(跨省)——适用《跨地区经营汇总纳税企业所得税征收管理办法》</t>
  </si>
  <si>
    <t>总机构(跨省)——不适用《跨地区经营汇总纳税企业所得税征收管理办法》</t>
  </si>
  <si>
    <t>总机构(省内)</t>
  </si>
  <si>
    <t>分支机构(须进行完整年度纳税申报且按比例纳税)</t>
  </si>
  <si>
    <t>分支机构(须进行完整年度纳税申报但不就地缴纳)</t>
  </si>
  <si>
    <t>*申报类型</t>
  </si>
  <si>
    <t>行业代码</t>
  </si>
  <si>
    <t>行业名称</t>
  </si>
  <si>
    <t>2911</t>
  </si>
  <si>
    <t>轮胎制造</t>
  </si>
  <si>
    <t>2912</t>
  </si>
  <si>
    <t>橡胶板、管、带制造</t>
  </si>
  <si>
    <t>2913</t>
  </si>
  <si>
    <t>橡胶零件制造</t>
  </si>
  <si>
    <t>2914</t>
  </si>
  <si>
    <t>再生橡胶制造</t>
  </si>
  <si>
    <t>2915</t>
  </si>
  <si>
    <t>日用及医用橡胶制品制造</t>
  </si>
  <si>
    <t>2919</t>
  </si>
  <si>
    <t>其他橡胶制品制造</t>
  </si>
  <si>
    <t>2921</t>
  </si>
  <si>
    <t>塑料薄膜制造</t>
  </si>
  <si>
    <t>2922</t>
  </si>
  <si>
    <t>塑料板、管、型材制造</t>
  </si>
  <si>
    <t>2923</t>
  </si>
  <si>
    <t>塑料丝、绳及编织品制造</t>
  </si>
  <si>
    <t>2924</t>
  </si>
  <si>
    <t>泡沫塑料制造</t>
  </si>
  <si>
    <t>2925</t>
  </si>
  <si>
    <t>塑料人造革、合成革制造</t>
  </si>
  <si>
    <t>2926</t>
  </si>
  <si>
    <t>塑料包装箱及容器制造</t>
  </si>
  <si>
    <t>2927</t>
  </si>
  <si>
    <t>日用塑料制品制造</t>
  </si>
  <si>
    <t>2928</t>
  </si>
  <si>
    <t>塑料零件制造</t>
  </si>
  <si>
    <t>2929</t>
  </si>
  <si>
    <t>其他塑料制品制造</t>
  </si>
  <si>
    <t>3011</t>
  </si>
  <si>
    <t>水泥制造</t>
  </si>
  <si>
    <t>3012</t>
  </si>
  <si>
    <t>石灰和石膏制造</t>
  </si>
  <si>
    <t>3021</t>
  </si>
  <si>
    <t>水泥制品制造</t>
  </si>
  <si>
    <t>3022</t>
  </si>
  <si>
    <t>砼结构构件制造</t>
  </si>
  <si>
    <t>3023</t>
  </si>
  <si>
    <t>石棉水泥制品制造</t>
  </si>
  <si>
    <t>3024</t>
  </si>
  <si>
    <t>轻质建筑材料制造</t>
  </si>
  <si>
    <t>3029</t>
  </si>
  <si>
    <t>其他水泥类似制品制造</t>
  </si>
  <si>
    <t>3031</t>
  </si>
  <si>
    <t>粘土砖瓦及建筑砌块制造</t>
  </si>
  <si>
    <t>3032</t>
  </si>
  <si>
    <t>建筑陶瓷制品制造</t>
  </si>
  <si>
    <t>3033</t>
  </si>
  <si>
    <t>建筑用石加工</t>
  </si>
  <si>
    <t>3034</t>
  </si>
  <si>
    <t>防水建筑材料制造</t>
  </si>
  <si>
    <t>3035</t>
  </si>
  <si>
    <t>隔热和隔音材料制造</t>
  </si>
  <si>
    <t>3039</t>
  </si>
  <si>
    <t>其他建筑材料制造</t>
  </si>
  <si>
    <t>3041</t>
  </si>
  <si>
    <t>平板玻璃制造</t>
  </si>
  <si>
    <t>3049</t>
  </si>
  <si>
    <t>其他玻璃制造</t>
  </si>
  <si>
    <t>3051</t>
  </si>
  <si>
    <t>技术玻璃制品制造</t>
  </si>
  <si>
    <t>3052</t>
  </si>
  <si>
    <t>光学玻璃制造</t>
  </si>
  <si>
    <t>3053</t>
  </si>
  <si>
    <t>玻璃仪器制造</t>
  </si>
  <si>
    <t>3054</t>
  </si>
  <si>
    <t>日用玻璃制品制造</t>
  </si>
  <si>
    <t>3055</t>
  </si>
  <si>
    <t>玻璃包装容器制造</t>
  </si>
  <si>
    <t>3056</t>
  </si>
  <si>
    <t>玻璃保温容器制造</t>
  </si>
  <si>
    <t>3057</t>
  </si>
  <si>
    <t>制镜及类似品加工</t>
  </si>
  <si>
    <t>3059</t>
  </si>
  <si>
    <t>其他玻璃制品制造</t>
  </si>
  <si>
    <t>3061</t>
  </si>
  <si>
    <t>玻璃纤维及制品制造</t>
  </si>
  <si>
    <t>3062</t>
  </si>
  <si>
    <t>玻璃纤维增强塑料制品制造</t>
  </si>
  <si>
    <t>3071</t>
  </si>
  <si>
    <t>卫生陶瓷制品制造</t>
  </si>
  <si>
    <t>3072</t>
  </si>
  <si>
    <t>特种陶瓷制品制造</t>
  </si>
  <si>
    <t>3073</t>
  </si>
  <si>
    <t>日用陶瓷制品制造</t>
  </si>
  <si>
    <t>3079</t>
  </si>
  <si>
    <t>园林、陈设艺术及其他陶瓷制品制造</t>
  </si>
  <si>
    <t>3081</t>
  </si>
  <si>
    <t>石棉制品制造</t>
  </si>
  <si>
    <t>3082</t>
  </si>
  <si>
    <t>云母制品制造</t>
  </si>
  <si>
    <t>3089</t>
  </si>
  <si>
    <t>耐火陶瓷制品及其他耐火材料制造</t>
  </si>
  <si>
    <t>3091</t>
  </si>
  <si>
    <t>石墨及碳素制品制造</t>
  </si>
  <si>
    <t>3099</t>
  </si>
  <si>
    <t>其他非金属矿物制品制造</t>
  </si>
  <si>
    <t>3110</t>
  </si>
  <si>
    <t>炼铁</t>
  </si>
  <si>
    <t>3120</t>
  </si>
  <si>
    <t>炼钢</t>
  </si>
  <si>
    <t>3130</t>
  </si>
  <si>
    <t>黑色金属铸造</t>
  </si>
  <si>
    <t>3140</t>
  </si>
  <si>
    <t>钢压延加工</t>
  </si>
  <si>
    <t>3150</t>
  </si>
  <si>
    <t>铁合金冶炼</t>
  </si>
  <si>
    <t>3211</t>
  </si>
  <si>
    <t>铜冶炼</t>
  </si>
  <si>
    <t>3212</t>
  </si>
  <si>
    <t>铅锌冶炼</t>
  </si>
  <si>
    <t>3213</t>
  </si>
  <si>
    <t>镍钴冶炼</t>
  </si>
  <si>
    <t>3214</t>
  </si>
  <si>
    <t>锡冶炼</t>
  </si>
  <si>
    <t>3215</t>
  </si>
  <si>
    <t>锑冶炼</t>
  </si>
  <si>
    <t>3216</t>
  </si>
  <si>
    <t>铝冶炼</t>
  </si>
  <si>
    <t>3217</t>
  </si>
  <si>
    <t>镁冶炼</t>
  </si>
  <si>
    <t>3219</t>
  </si>
  <si>
    <t>其他常用有色金属冶炼</t>
  </si>
  <si>
    <t>3221</t>
  </si>
  <si>
    <t>金冶炼</t>
  </si>
  <si>
    <t>3222</t>
  </si>
  <si>
    <t>银冶炼</t>
  </si>
  <si>
    <t>3229</t>
  </si>
  <si>
    <t>其他贵金属冶炼</t>
  </si>
  <si>
    <t>3231</t>
  </si>
  <si>
    <t>钨钼冶炼</t>
  </si>
  <si>
    <t>3232</t>
  </si>
  <si>
    <t>稀土金属冶炼</t>
  </si>
  <si>
    <t>3239</t>
  </si>
  <si>
    <t>其他稀有金属冶炼</t>
  </si>
  <si>
    <t>3240</t>
  </si>
  <si>
    <t>有色金属合金制造</t>
  </si>
  <si>
    <t>3250</t>
  </si>
  <si>
    <t>有色金属铸造</t>
  </si>
  <si>
    <t>3261</t>
  </si>
  <si>
    <t>铜压延加工</t>
  </si>
  <si>
    <t>3262</t>
  </si>
  <si>
    <t>铝压延加工</t>
  </si>
  <si>
    <t>3263</t>
  </si>
  <si>
    <t>贵金属压延加工</t>
  </si>
  <si>
    <t>3264</t>
  </si>
  <si>
    <t>稀有稀土金属压延加工</t>
  </si>
  <si>
    <t>3269</t>
  </si>
  <si>
    <t>其他有色金属压延加工</t>
  </si>
  <si>
    <t>3311</t>
  </si>
  <si>
    <t>金属结构制造</t>
  </si>
  <si>
    <t>3312</t>
  </si>
  <si>
    <t>金属门窗制造</t>
  </si>
  <si>
    <t>3321</t>
  </si>
  <si>
    <t>切削工具制造</t>
  </si>
  <si>
    <t>3322</t>
  </si>
  <si>
    <t>手工具制造</t>
  </si>
  <si>
    <t>3323</t>
  </si>
  <si>
    <t>农用及园林用金属工具制造</t>
  </si>
  <si>
    <t>3324</t>
  </si>
  <si>
    <t>刀剪及类似日用金属工具制造</t>
  </si>
  <si>
    <t>3329</t>
  </si>
  <si>
    <t>其他金属工具制造</t>
  </si>
  <si>
    <t>3331</t>
  </si>
  <si>
    <t>集装箱制造</t>
  </si>
  <si>
    <t>3332</t>
  </si>
  <si>
    <t>金属压力容器制造</t>
  </si>
  <si>
    <t>3333</t>
  </si>
  <si>
    <t>金属包装容器制造</t>
  </si>
  <si>
    <t>3340</t>
  </si>
  <si>
    <t>金属丝绳及其制品制造</t>
  </si>
  <si>
    <t>3351</t>
  </si>
  <si>
    <t>建筑、家具用金属配件制造</t>
  </si>
  <si>
    <t>3352</t>
  </si>
  <si>
    <t>建筑装饰及水暖管道零件制造</t>
  </si>
  <si>
    <t>3353</t>
  </si>
  <si>
    <t>安全、消防用金属制品制造</t>
  </si>
  <si>
    <t>3359</t>
  </si>
  <si>
    <t>其他建筑、安全用金属制品制造</t>
  </si>
  <si>
    <t>3360</t>
  </si>
  <si>
    <t>金属表面处理及热处理加工</t>
  </si>
  <si>
    <t>3371</t>
  </si>
  <si>
    <t>生产专用搪瓷制品制造</t>
  </si>
  <si>
    <t>3372</t>
  </si>
  <si>
    <t>建筑装饰搪瓷制品制造</t>
  </si>
  <si>
    <t>3373</t>
  </si>
  <si>
    <t>搪瓷卫生洁具制造</t>
  </si>
  <si>
    <t>3379</t>
  </si>
  <si>
    <t>搪瓷日用品及其他搪瓷制品制造</t>
  </si>
  <si>
    <t>3381</t>
  </si>
  <si>
    <t>金属制厨房用器具制造</t>
  </si>
  <si>
    <t>3382</t>
  </si>
  <si>
    <t>金属制餐具和器皿制造</t>
  </si>
  <si>
    <t>3383</t>
  </si>
  <si>
    <t>金属制卫生器具制造</t>
  </si>
  <si>
    <t>3389</t>
  </si>
  <si>
    <t>其他金属制日用品制造</t>
  </si>
  <si>
    <t>3391</t>
  </si>
  <si>
    <t>锻件及粉末冶金制品制造</t>
  </si>
  <si>
    <t>3392</t>
  </si>
  <si>
    <t>交通及公共管理用金属标牌制造</t>
  </si>
  <si>
    <t>3399</t>
  </si>
  <si>
    <t>其他未列明金属制品制造</t>
  </si>
  <si>
    <t>3411</t>
  </si>
  <si>
    <t>锅炉及辅助设备制造</t>
  </si>
  <si>
    <t>3412</t>
  </si>
  <si>
    <t>内燃机及配件制造</t>
  </si>
  <si>
    <t>3413</t>
  </si>
  <si>
    <t>汽轮机及辅机制造</t>
  </si>
  <si>
    <t>3414</t>
  </si>
  <si>
    <t>水轮机及辅机制造</t>
  </si>
  <si>
    <t>3415</t>
  </si>
  <si>
    <t>风能原动设备制造</t>
  </si>
  <si>
    <t>3419</t>
  </si>
  <si>
    <t>其他原动设备制造</t>
  </si>
  <si>
    <t>5191</t>
  </si>
  <si>
    <t>再生物资回收与批发</t>
  </si>
  <si>
    <t>5199</t>
  </si>
  <si>
    <t>其他未列明批发业</t>
  </si>
  <si>
    <t>5211</t>
  </si>
  <si>
    <t>百货零售</t>
  </si>
  <si>
    <t>5212</t>
  </si>
  <si>
    <t>超级市场零售</t>
  </si>
  <si>
    <t>5219</t>
  </si>
  <si>
    <t>其他综合零售</t>
  </si>
  <si>
    <t>5221</t>
  </si>
  <si>
    <t>粮油零售</t>
  </si>
  <si>
    <t>5222</t>
  </si>
  <si>
    <t>糕点、面包零售</t>
  </si>
  <si>
    <t>5223</t>
  </si>
  <si>
    <t>果品、蔬菜零售</t>
  </si>
  <si>
    <t>5224</t>
  </si>
  <si>
    <t>肉、禽、蛋、奶及水产品零售</t>
  </si>
  <si>
    <t>5225</t>
  </si>
  <si>
    <t>营养和保健品零售</t>
  </si>
  <si>
    <t>5226</t>
  </si>
  <si>
    <t>酒、饮料及茶叶零售</t>
  </si>
  <si>
    <t>5227</t>
  </si>
  <si>
    <t>烟草制品零售</t>
  </si>
  <si>
    <t>5229</t>
  </si>
  <si>
    <t>其他食品零售</t>
  </si>
  <si>
    <t>5231</t>
  </si>
  <si>
    <t>纺织品及针织品零售</t>
  </si>
  <si>
    <t>5232</t>
  </si>
  <si>
    <t>服装零售</t>
  </si>
  <si>
    <t>5233</t>
  </si>
  <si>
    <t>鞋帽零售</t>
  </si>
  <si>
    <t>5234</t>
  </si>
  <si>
    <t>化妆品及卫生用品零售</t>
  </si>
  <si>
    <t>5235</t>
  </si>
  <si>
    <t>钟表、眼镜零售</t>
  </si>
  <si>
    <t>5236</t>
  </si>
  <si>
    <t>箱、包零售</t>
  </si>
  <si>
    <t>5237</t>
  </si>
  <si>
    <t>厨房用具及日用杂品零售</t>
  </si>
  <si>
    <t>5238</t>
  </si>
  <si>
    <t>自行车零售</t>
  </si>
  <si>
    <t>5239</t>
  </si>
  <si>
    <t>其他日用品零售</t>
  </si>
  <si>
    <t>5241</t>
  </si>
  <si>
    <t>文具用品零售</t>
  </si>
  <si>
    <t>5242</t>
  </si>
  <si>
    <t>体育用品及器材零售</t>
  </si>
  <si>
    <t>5243</t>
  </si>
  <si>
    <t>图书、报刊零售</t>
  </si>
  <si>
    <t>5244</t>
  </si>
  <si>
    <t>音像制品及电子出版物零售</t>
  </si>
  <si>
    <t>5245</t>
  </si>
  <si>
    <t>珠宝首饰零售</t>
  </si>
  <si>
    <t>5246</t>
  </si>
  <si>
    <t>工艺美术品及收藏品零售</t>
  </si>
  <si>
    <t>5247</t>
  </si>
  <si>
    <t>乐器零售</t>
  </si>
  <si>
    <t>5248</t>
  </si>
  <si>
    <t>照相器材零售</t>
  </si>
  <si>
    <t>5249</t>
  </si>
  <si>
    <t>其他文化用品零售</t>
  </si>
  <si>
    <t>5251</t>
  </si>
  <si>
    <t>药品零售</t>
  </si>
  <si>
    <t>5252</t>
  </si>
  <si>
    <t>医疗用品及器材零售</t>
  </si>
  <si>
    <t>5261</t>
  </si>
  <si>
    <t>汽车零售</t>
  </si>
  <si>
    <t>5262</t>
  </si>
  <si>
    <t>汽车零配件零售</t>
  </si>
  <si>
    <t>5263</t>
  </si>
  <si>
    <t>摩托车及零配件零售</t>
  </si>
  <si>
    <t>5264</t>
  </si>
  <si>
    <t>机动车燃料零售</t>
  </si>
  <si>
    <t>5271</t>
  </si>
  <si>
    <t>家用视听设备零售</t>
  </si>
  <si>
    <t>5272</t>
  </si>
  <si>
    <t>日用家电设备零售</t>
  </si>
  <si>
    <t>5273</t>
  </si>
  <si>
    <t>计算机、软件及辅助设备零售</t>
  </si>
  <si>
    <t>5274</t>
  </si>
  <si>
    <t>通信设备零售</t>
  </si>
  <si>
    <t>5279</t>
  </si>
  <si>
    <t>其他电子产品零售</t>
  </si>
  <si>
    <t>5281</t>
  </si>
  <si>
    <t>五金零售</t>
  </si>
  <si>
    <t>5282</t>
  </si>
  <si>
    <t>灯具零售</t>
  </si>
  <si>
    <t>5283</t>
  </si>
  <si>
    <t>家具零售</t>
  </si>
  <si>
    <t>5284</t>
  </si>
  <si>
    <t>涂料零售</t>
  </si>
  <si>
    <t>5285</t>
  </si>
  <si>
    <t>卫生洁具零售</t>
  </si>
  <si>
    <t>5286</t>
  </si>
  <si>
    <t>木质装饰材料零售</t>
  </si>
  <si>
    <t>5287</t>
  </si>
  <si>
    <t>陶瓷、石材装饰材料零售</t>
  </si>
  <si>
    <t>5289</t>
  </si>
  <si>
    <t>其他室内装饰材料零售</t>
  </si>
  <si>
    <t>5291</t>
  </si>
  <si>
    <t>货摊食品零售</t>
  </si>
  <si>
    <t>5292</t>
  </si>
  <si>
    <t>货摊纺织、服装及鞋零售</t>
  </si>
  <si>
    <t>5293</t>
  </si>
  <si>
    <t>货摊日用品零售</t>
  </si>
  <si>
    <t>5294</t>
  </si>
  <si>
    <t>互联网零售</t>
  </si>
  <si>
    <t>5295</t>
  </si>
  <si>
    <t>邮购及电视、电话零售</t>
  </si>
  <si>
    <t>5296</t>
  </si>
  <si>
    <t>旧货零售</t>
  </si>
  <si>
    <t>5297</t>
  </si>
  <si>
    <t>生活用燃料零售</t>
  </si>
  <si>
    <t>5299</t>
  </si>
  <si>
    <t>其他未列明零售业</t>
  </si>
  <si>
    <t>5310</t>
  </si>
  <si>
    <t>铁路旅客运输</t>
  </si>
  <si>
    <t>5320</t>
  </si>
  <si>
    <t>铁路货物运输</t>
  </si>
  <si>
    <t>5331</t>
  </si>
  <si>
    <t>客运火车站</t>
  </si>
  <si>
    <t>5332</t>
  </si>
  <si>
    <t>货运火车站</t>
  </si>
  <si>
    <t>5339</t>
  </si>
  <si>
    <t>其他铁路运输辅助活动</t>
  </si>
  <si>
    <t>5411</t>
  </si>
  <si>
    <t>公共电汽车客运</t>
  </si>
  <si>
    <t>5412</t>
  </si>
  <si>
    <t>城市轨道交通</t>
  </si>
  <si>
    <t>5413</t>
  </si>
  <si>
    <t>出租车客运</t>
  </si>
  <si>
    <t>5419</t>
  </si>
  <si>
    <t>其他城市公共交通运输</t>
  </si>
  <si>
    <t>5420</t>
  </si>
  <si>
    <t>公路旅客运输</t>
  </si>
  <si>
    <t>5430</t>
  </si>
  <si>
    <t>道路货物运输</t>
  </si>
  <si>
    <t>5441</t>
  </si>
  <si>
    <t>客运汽车站</t>
  </si>
  <si>
    <t>5442</t>
  </si>
  <si>
    <t>公路管理与养护</t>
  </si>
  <si>
    <t>5449</t>
  </si>
  <si>
    <t>其他道路运输辅助活动</t>
  </si>
  <si>
    <t>5511</t>
  </si>
  <si>
    <t>海洋旅客运输</t>
  </si>
  <si>
    <t>5512</t>
  </si>
  <si>
    <t>内河旅客运输</t>
  </si>
  <si>
    <t>5513</t>
  </si>
  <si>
    <t>客运轮渡运输</t>
  </si>
  <si>
    <t>5521</t>
  </si>
  <si>
    <t>远洋货物运输</t>
  </si>
  <si>
    <t>5522</t>
  </si>
  <si>
    <t>沿海货物运输</t>
  </si>
  <si>
    <t>5523</t>
  </si>
  <si>
    <t>内河货物运输</t>
  </si>
  <si>
    <t>5531</t>
  </si>
  <si>
    <t>客运港口</t>
  </si>
  <si>
    <t>5532</t>
  </si>
  <si>
    <t>货运港口</t>
  </si>
  <si>
    <t>5539</t>
  </si>
  <si>
    <t>其他水上运输辅助活动</t>
  </si>
  <si>
    <t>5611</t>
  </si>
  <si>
    <t>航空旅客运输</t>
  </si>
  <si>
    <t>5612</t>
  </si>
  <si>
    <t>航空货物运输</t>
  </si>
  <si>
    <t>5620</t>
  </si>
  <si>
    <t>通用航空服务</t>
  </si>
  <si>
    <t>5631</t>
  </si>
  <si>
    <t>机场</t>
  </si>
  <si>
    <t>5632</t>
  </si>
  <si>
    <t>空中交通管理</t>
  </si>
  <si>
    <t>5639</t>
  </si>
  <si>
    <t>其他航空运输辅助活动</t>
  </si>
  <si>
    <t>5700</t>
  </si>
  <si>
    <t>管道运输业</t>
  </si>
  <si>
    <t>5810</t>
  </si>
  <si>
    <t>装卸搬运</t>
  </si>
  <si>
    <t>5821</t>
  </si>
  <si>
    <t>货物运输代理</t>
  </si>
  <si>
    <t>5822</t>
  </si>
  <si>
    <t>旅客票务代理</t>
  </si>
  <si>
    <t>5829</t>
  </si>
  <si>
    <t>其他运输代理业</t>
  </si>
  <si>
    <t>5911</t>
  </si>
  <si>
    <t>谷物仓储</t>
  </si>
  <si>
    <t>5912</t>
  </si>
  <si>
    <t>棉花仓储</t>
  </si>
  <si>
    <t>5919</t>
  </si>
  <si>
    <t>其他农产品仓储</t>
  </si>
  <si>
    <t>5990</t>
  </si>
  <si>
    <t>其他仓储业</t>
  </si>
  <si>
    <t>6010</t>
  </si>
  <si>
    <t>邮政基本服务</t>
  </si>
  <si>
    <t>6020</t>
  </si>
  <si>
    <t>快递服务</t>
  </si>
  <si>
    <t>6110</t>
  </si>
  <si>
    <t>旅游饭店</t>
  </si>
  <si>
    <t>6120</t>
  </si>
  <si>
    <t>一般旅馆</t>
  </si>
  <si>
    <t>6190</t>
  </si>
  <si>
    <t>其他住宿业</t>
  </si>
  <si>
    <t>6210</t>
  </si>
  <si>
    <t>正餐服务</t>
  </si>
  <si>
    <t>6220</t>
  </si>
  <si>
    <t>快餐服务</t>
  </si>
  <si>
    <t>6231</t>
  </si>
  <si>
    <t>茶馆服务</t>
  </si>
  <si>
    <t>6232</t>
  </si>
  <si>
    <t>咖啡馆服务</t>
  </si>
  <si>
    <t>6233</t>
  </si>
  <si>
    <t>酒吧服务</t>
  </si>
  <si>
    <t>6239</t>
  </si>
  <si>
    <t>其他饮料及冷饮服务</t>
  </si>
  <si>
    <t>6291</t>
  </si>
  <si>
    <t>小吃服务</t>
  </si>
  <si>
    <t>6292</t>
  </si>
  <si>
    <t>餐饮配送服务</t>
  </si>
  <si>
    <t>6299</t>
  </si>
  <si>
    <t>其他未列明餐饮业</t>
  </si>
  <si>
    <t>6311</t>
  </si>
  <si>
    <t>固定电信服务</t>
  </si>
  <si>
    <t>6312</t>
  </si>
  <si>
    <t>移动电信服务</t>
  </si>
  <si>
    <t>6319</t>
  </si>
  <si>
    <t>其他电信服务</t>
  </si>
  <si>
    <t>6321</t>
  </si>
  <si>
    <t>有线广播电视传输服务</t>
  </si>
  <si>
    <t>6322</t>
  </si>
  <si>
    <t>无线广播电视传输服务</t>
  </si>
  <si>
    <t>6330</t>
  </si>
  <si>
    <t>卫星传输服务</t>
  </si>
  <si>
    <t>6410</t>
  </si>
  <si>
    <t>互联网接入及相关服务</t>
  </si>
  <si>
    <t>6420</t>
  </si>
  <si>
    <t>互联网信息服务</t>
  </si>
  <si>
    <t>6490</t>
  </si>
  <si>
    <t>其他互联网服务</t>
  </si>
  <si>
    <t>6510</t>
  </si>
  <si>
    <t>软件开发</t>
  </si>
  <si>
    <t>6520</t>
  </si>
  <si>
    <t>信息系统集成服务</t>
  </si>
  <si>
    <t>6530</t>
  </si>
  <si>
    <t>信息技术咨询服务</t>
  </si>
  <si>
    <t>6540</t>
  </si>
  <si>
    <t>数据处理和存储服务</t>
  </si>
  <si>
    <t>6550</t>
  </si>
  <si>
    <t>集成电路设计</t>
  </si>
  <si>
    <t>6591</t>
  </si>
  <si>
    <t>数字内容服务</t>
  </si>
  <si>
    <t>6592</t>
  </si>
  <si>
    <t>呼叫中心</t>
  </si>
  <si>
    <t>6599</t>
  </si>
  <si>
    <t>其他未列明信息技术服务业</t>
  </si>
  <si>
    <t>6610</t>
  </si>
  <si>
    <t>中央银行服务</t>
  </si>
  <si>
    <t>6620</t>
  </si>
  <si>
    <t>货币银行服务</t>
  </si>
  <si>
    <t>6631</t>
  </si>
  <si>
    <t>金融租赁服务</t>
  </si>
  <si>
    <t>6632</t>
  </si>
  <si>
    <t>财务公司</t>
  </si>
  <si>
    <t>6633</t>
  </si>
  <si>
    <t>典当</t>
  </si>
  <si>
    <t>6639</t>
  </si>
  <si>
    <t>其他非货币银行服务</t>
  </si>
  <si>
    <t>6640</t>
  </si>
  <si>
    <t>银行监管服务</t>
  </si>
  <si>
    <t>6711</t>
  </si>
  <si>
    <t>证券市场管理服务</t>
  </si>
  <si>
    <t>6712</t>
  </si>
  <si>
    <t>证券经纪交易服务</t>
  </si>
  <si>
    <t>6713</t>
  </si>
  <si>
    <t>基金管理服务</t>
  </si>
  <si>
    <t>6721</t>
  </si>
  <si>
    <t>期货市场管理服务</t>
  </si>
  <si>
    <t>6729</t>
  </si>
  <si>
    <t>其他期货市场服务</t>
  </si>
  <si>
    <t>6730</t>
  </si>
  <si>
    <t>证券期货监管服务</t>
  </si>
  <si>
    <t>6740</t>
  </si>
  <si>
    <t>资本投资服务</t>
  </si>
  <si>
    <t>6790</t>
  </si>
  <si>
    <t>其他资本市场服务</t>
  </si>
  <si>
    <t>6811</t>
  </si>
  <si>
    <t>人寿保险</t>
  </si>
  <si>
    <t>6812</t>
  </si>
  <si>
    <t>健康和意外保险</t>
  </si>
  <si>
    <t>6820</t>
  </si>
  <si>
    <t>财产保险</t>
  </si>
  <si>
    <t>6830</t>
  </si>
  <si>
    <t>再保险</t>
  </si>
  <si>
    <t>6840</t>
  </si>
  <si>
    <t>养老金</t>
  </si>
  <si>
    <t>6850</t>
  </si>
  <si>
    <t>保险经纪与代理服务</t>
  </si>
  <si>
    <t>6860</t>
  </si>
  <si>
    <t>保险监管服务</t>
  </si>
  <si>
    <t>6891</t>
  </si>
  <si>
    <t>风险和损失评估</t>
  </si>
  <si>
    <t>6899</t>
  </si>
  <si>
    <t>其他未列明保险活动</t>
  </si>
  <si>
    <t>6910</t>
  </si>
  <si>
    <t>金融信托与管理服务</t>
  </si>
  <si>
    <t>6920</t>
  </si>
  <si>
    <t>控股公司服务</t>
  </si>
  <si>
    <t>6930</t>
  </si>
  <si>
    <t>非金融机构支付服务</t>
  </si>
  <si>
    <t>6940</t>
  </si>
  <si>
    <t>金融信息服务</t>
  </si>
  <si>
    <t>6990</t>
  </si>
  <si>
    <t>其他未列明金融业</t>
  </si>
  <si>
    <t>7010</t>
  </si>
  <si>
    <t>房地产开发经营</t>
  </si>
  <si>
    <t>7020</t>
  </si>
  <si>
    <t>物业管理</t>
  </si>
  <si>
    <t>7030</t>
  </si>
  <si>
    <t>房地产中介服务</t>
  </si>
  <si>
    <t>7040</t>
  </si>
  <si>
    <t>自有房地产经营活动</t>
  </si>
  <si>
    <t>7090</t>
  </si>
  <si>
    <t>其他房地产业</t>
  </si>
  <si>
    <t>7111</t>
  </si>
  <si>
    <t>汽车租赁</t>
  </si>
  <si>
    <t>7112</t>
  </si>
  <si>
    <t>农业机械租赁</t>
  </si>
  <si>
    <t>7113</t>
  </si>
  <si>
    <t>建筑工程机械与设备租赁</t>
  </si>
  <si>
    <t>7114</t>
  </si>
  <si>
    <t>计算机及通讯设备租赁</t>
  </si>
  <si>
    <t>7119</t>
  </si>
  <si>
    <t>其他机械与设备租赁</t>
  </si>
  <si>
    <t>7121</t>
  </si>
  <si>
    <t>娱乐及体育设备出租</t>
  </si>
  <si>
    <t>7122</t>
  </si>
  <si>
    <t>图书出租</t>
  </si>
  <si>
    <t>7123</t>
  </si>
  <si>
    <t>音像制品出租</t>
  </si>
  <si>
    <t>7129</t>
  </si>
  <si>
    <t>其他文化及日用品出租</t>
  </si>
  <si>
    <t>7211</t>
  </si>
  <si>
    <t>企业总部管理</t>
  </si>
  <si>
    <t>7212</t>
  </si>
  <si>
    <t>投资与资产管理</t>
  </si>
  <si>
    <t>7213</t>
  </si>
  <si>
    <t>单位后勤管理服务</t>
  </si>
  <si>
    <t>7219</t>
  </si>
  <si>
    <t>其他企业管理服务</t>
  </si>
  <si>
    <t>7221</t>
  </si>
  <si>
    <t>律师及相关法律服务</t>
  </si>
  <si>
    <t>7222</t>
  </si>
  <si>
    <t>公证服务</t>
  </si>
  <si>
    <t>7229</t>
  </si>
  <si>
    <t>其他法律服务</t>
  </si>
  <si>
    <t>7231</t>
  </si>
  <si>
    <t>会计、审计及税务服务</t>
  </si>
  <si>
    <t>7232</t>
  </si>
  <si>
    <t>市场调查</t>
  </si>
  <si>
    <t>7233</t>
  </si>
  <si>
    <t>社会经济咨询</t>
  </si>
  <si>
    <t>7239</t>
  </si>
  <si>
    <t>其他专业咨询</t>
  </si>
  <si>
    <t>7240</t>
  </si>
  <si>
    <t>广告业</t>
  </si>
  <si>
    <t>7250</t>
  </si>
  <si>
    <t>知识产权服务</t>
  </si>
  <si>
    <t>7261</t>
  </si>
  <si>
    <t>公共就业服务</t>
  </si>
  <si>
    <t>7262</t>
  </si>
  <si>
    <t>职业中介服务</t>
  </si>
  <si>
    <t>7263</t>
  </si>
  <si>
    <t>劳务派遣服务</t>
  </si>
  <si>
    <t>7269</t>
  </si>
  <si>
    <t>其他人力资源服务</t>
  </si>
  <si>
    <t>7271</t>
  </si>
  <si>
    <t>旅行社服务</t>
  </si>
  <si>
    <t>7272</t>
  </si>
  <si>
    <t>旅游管理服务</t>
  </si>
  <si>
    <t>7279</t>
  </si>
  <si>
    <t>其他旅行社相关服务</t>
  </si>
  <si>
    <t>7281</t>
  </si>
  <si>
    <t>安全服务</t>
  </si>
  <si>
    <t>7282</t>
  </si>
  <si>
    <t>安全系统监控服务</t>
  </si>
  <si>
    <t>7289</t>
  </si>
  <si>
    <t>其他安全保护服务</t>
  </si>
  <si>
    <t>7291</t>
  </si>
  <si>
    <t>市场管理</t>
  </si>
  <si>
    <t>7292</t>
  </si>
  <si>
    <t>会议及展览服务</t>
  </si>
  <si>
    <t>7293</t>
  </si>
  <si>
    <t>包装服务</t>
  </si>
  <si>
    <t>7294</t>
  </si>
  <si>
    <t>办公服务</t>
  </si>
  <si>
    <t>7295</t>
  </si>
  <si>
    <t>信用服务</t>
  </si>
  <si>
    <t>7296</t>
  </si>
  <si>
    <t>担保服务</t>
  </si>
  <si>
    <t>7299</t>
  </si>
  <si>
    <t>其他未列明商务服务业</t>
  </si>
  <si>
    <t>7310</t>
  </si>
  <si>
    <t>自然科学研究和试验发展</t>
  </si>
  <si>
    <t>7320</t>
  </si>
  <si>
    <t>工程和技术研究和试验发展</t>
  </si>
  <si>
    <t>7330</t>
  </si>
  <si>
    <t>农业科学研究和试验发展</t>
  </si>
  <si>
    <t>7340</t>
  </si>
  <si>
    <t>医学研究和试验发展</t>
  </si>
  <si>
    <t>7350</t>
  </si>
  <si>
    <t>社会人文科学研究</t>
  </si>
  <si>
    <t>7410</t>
  </si>
  <si>
    <t>气象服务</t>
  </si>
  <si>
    <t>7420</t>
  </si>
  <si>
    <t>地震服务</t>
  </si>
  <si>
    <t>7430</t>
  </si>
  <si>
    <t>海洋服务</t>
  </si>
  <si>
    <t>7440</t>
  </si>
  <si>
    <t>测绘服务</t>
  </si>
  <si>
    <t>7450</t>
  </si>
  <si>
    <t>质检技术服务</t>
  </si>
  <si>
    <t>7461</t>
  </si>
  <si>
    <t>环境保护监测</t>
  </si>
  <si>
    <t>7462</t>
  </si>
  <si>
    <t>生态监测</t>
  </si>
  <si>
    <t>7471</t>
  </si>
  <si>
    <t>能源矿产地质勘查</t>
  </si>
  <si>
    <t>7472</t>
  </si>
  <si>
    <t>固体矿产地质勘查</t>
  </si>
  <si>
    <t>7473</t>
  </si>
  <si>
    <t>水、二氧化碳等矿产地质勘查</t>
  </si>
  <si>
    <t>7474</t>
  </si>
  <si>
    <t>基础地质勘查</t>
  </si>
  <si>
    <t>7475</t>
  </si>
  <si>
    <t>地质勘查技术服务</t>
  </si>
  <si>
    <t>7481</t>
  </si>
  <si>
    <t>工程管理服务</t>
  </si>
  <si>
    <t>7482</t>
  </si>
  <si>
    <t>工程勘察设计</t>
  </si>
  <si>
    <t>7483</t>
  </si>
  <si>
    <t>规划管理</t>
  </si>
  <si>
    <t>7491</t>
  </si>
  <si>
    <t>专业化设计服务</t>
  </si>
  <si>
    <t>7492</t>
  </si>
  <si>
    <t>摄影扩印服务</t>
  </si>
  <si>
    <t>7493</t>
  </si>
  <si>
    <t>兽医服务</t>
  </si>
  <si>
    <t>7499</t>
  </si>
  <si>
    <t>其他未列明专业技术服务业</t>
  </si>
  <si>
    <t>7511</t>
  </si>
  <si>
    <t>农业技术推广服务</t>
  </si>
  <si>
    <t>7512</t>
  </si>
  <si>
    <t>生物技术推广服务</t>
  </si>
  <si>
    <t>7513</t>
  </si>
  <si>
    <t>新材料技术推广服务</t>
  </si>
  <si>
    <t>7514</t>
  </si>
  <si>
    <t>节能技术推广服务</t>
  </si>
  <si>
    <t>7519</t>
  </si>
  <si>
    <t>其他技术推广服务</t>
  </si>
  <si>
    <t>7520</t>
  </si>
  <si>
    <t>科技中介服务</t>
  </si>
  <si>
    <t>7590</t>
  </si>
  <si>
    <t>其他科技推广和应用服务业</t>
  </si>
  <si>
    <t>7610</t>
  </si>
  <si>
    <t>防洪除涝设施管理</t>
  </si>
  <si>
    <t>7620</t>
  </si>
  <si>
    <t>水资源管理</t>
  </si>
  <si>
    <t>7630</t>
  </si>
  <si>
    <t>天然水收集与分配</t>
  </si>
  <si>
    <t>7640</t>
  </si>
  <si>
    <t>水文服务</t>
  </si>
  <si>
    <t>7690</t>
  </si>
  <si>
    <t>其他水利管理业</t>
  </si>
  <si>
    <t>7711</t>
  </si>
  <si>
    <t>自然保护区管理</t>
  </si>
  <si>
    <t>7712</t>
  </si>
  <si>
    <t>野生动物保护</t>
  </si>
  <si>
    <t>7713</t>
  </si>
  <si>
    <t>野生植物保护</t>
  </si>
  <si>
    <t>7719</t>
  </si>
  <si>
    <t>其他自然保护</t>
  </si>
  <si>
    <t>7721</t>
  </si>
  <si>
    <t>水污染治理</t>
  </si>
  <si>
    <t>7722</t>
  </si>
  <si>
    <t>大气污染治理</t>
  </si>
  <si>
    <t>7723</t>
  </si>
  <si>
    <t>固体废物治理</t>
  </si>
  <si>
    <t>7724</t>
  </si>
  <si>
    <t>危险废物治理</t>
  </si>
  <si>
    <t>7725</t>
  </si>
  <si>
    <t>放射性废物治理</t>
  </si>
  <si>
    <t>7729</t>
  </si>
  <si>
    <t>其他污染治理</t>
  </si>
  <si>
    <t>7810</t>
  </si>
  <si>
    <t>市政设施管理</t>
  </si>
  <si>
    <t>7820</t>
  </si>
  <si>
    <t>环境卫生管理</t>
  </si>
  <si>
    <t>7830</t>
  </si>
  <si>
    <t>城乡市容管理</t>
  </si>
  <si>
    <t>7840</t>
  </si>
  <si>
    <t>绿化管理</t>
  </si>
  <si>
    <t>7851</t>
  </si>
  <si>
    <t>公园管理</t>
  </si>
  <si>
    <t>7852</t>
  </si>
  <si>
    <t>游览景区管理</t>
  </si>
  <si>
    <t>7910</t>
  </si>
  <si>
    <t>家庭服务</t>
  </si>
  <si>
    <t>7920</t>
  </si>
  <si>
    <t>托儿所服务</t>
  </si>
  <si>
    <t>7930</t>
  </si>
  <si>
    <t>洗染服务</t>
  </si>
  <si>
    <t>7940</t>
  </si>
  <si>
    <t>理发及美容服务</t>
  </si>
  <si>
    <t>7950</t>
  </si>
  <si>
    <t>洗浴服务</t>
  </si>
  <si>
    <t>7960</t>
  </si>
  <si>
    <t>保健服务</t>
  </si>
  <si>
    <t>7970</t>
  </si>
  <si>
    <t>婚姻服务</t>
  </si>
  <si>
    <t>7980</t>
  </si>
  <si>
    <t>殡葬服务</t>
  </si>
  <si>
    <t>7990</t>
  </si>
  <si>
    <t>其他居民服务业</t>
  </si>
  <si>
    <t>8011</t>
  </si>
  <si>
    <t>汽车修理与维护</t>
  </si>
  <si>
    <t>8012</t>
  </si>
  <si>
    <t>摩托车修理与维护</t>
  </si>
  <si>
    <t>8021</t>
  </si>
  <si>
    <t>计算机和辅助设备修理</t>
  </si>
  <si>
    <t>8022</t>
  </si>
  <si>
    <t>通讯设备修理</t>
  </si>
  <si>
    <t>8029</t>
  </si>
  <si>
    <t>其他办公设备维修</t>
  </si>
  <si>
    <t>8031</t>
  </si>
  <si>
    <t>家用电子产品修理</t>
  </si>
  <si>
    <t>8032</t>
  </si>
  <si>
    <t>日用电器修理</t>
  </si>
  <si>
    <t>8091</t>
  </si>
  <si>
    <t>自行车修理</t>
  </si>
  <si>
    <t>8092</t>
  </si>
  <si>
    <t>鞋和皮革修理</t>
  </si>
  <si>
    <t>8093</t>
  </si>
  <si>
    <t>家具和相关物品修理</t>
  </si>
  <si>
    <t>8099</t>
  </si>
  <si>
    <t>其他未列明日用产品修理业</t>
  </si>
  <si>
    <t>8111</t>
  </si>
  <si>
    <t>建筑物清洁服务</t>
  </si>
  <si>
    <t>8119</t>
  </si>
  <si>
    <t>其他清洁服务</t>
  </si>
  <si>
    <t>8190</t>
  </si>
  <si>
    <t>其他未列明服务业</t>
  </si>
  <si>
    <t>8210</t>
  </si>
  <si>
    <t>学前教育</t>
  </si>
  <si>
    <t>8221</t>
  </si>
  <si>
    <t>普通小学教育</t>
  </si>
  <si>
    <t>8222</t>
  </si>
  <si>
    <t>成人小学教育</t>
  </si>
  <si>
    <t>8231</t>
  </si>
  <si>
    <t>普通初中教育</t>
  </si>
  <si>
    <t>8232</t>
  </si>
  <si>
    <t>职业初中教育</t>
  </si>
  <si>
    <t>8233</t>
  </si>
  <si>
    <t>成人初中教育</t>
  </si>
  <si>
    <t>8234</t>
  </si>
  <si>
    <t>普通高中教育</t>
  </si>
  <si>
    <t>8235</t>
  </si>
  <si>
    <t>成人高中教育</t>
  </si>
  <si>
    <t>8236</t>
  </si>
  <si>
    <t>中等职业学校教育</t>
  </si>
  <si>
    <t>8241</t>
  </si>
  <si>
    <t>普通高等教育</t>
  </si>
  <si>
    <t>8242</t>
  </si>
  <si>
    <t>成人高等教育</t>
  </si>
  <si>
    <t>8250</t>
  </si>
  <si>
    <t>特殊教育</t>
  </si>
  <si>
    <t>8291</t>
  </si>
  <si>
    <t>职业技能培训</t>
  </si>
  <si>
    <t>8292</t>
  </si>
  <si>
    <t>体校及体育培训</t>
  </si>
  <si>
    <t>8293</t>
  </si>
  <si>
    <t>文化艺术培训</t>
  </si>
  <si>
    <t>8294</t>
  </si>
  <si>
    <t>教育辅助服务</t>
  </si>
  <si>
    <t>8299</t>
  </si>
  <si>
    <t>其他未列明教育</t>
  </si>
  <si>
    <t>8311</t>
  </si>
  <si>
    <t>综合医院</t>
  </si>
  <si>
    <t>8312</t>
  </si>
  <si>
    <t>中医医院</t>
  </si>
  <si>
    <t>8313</t>
  </si>
  <si>
    <t>中西医结合医院</t>
  </si>
  <si>
    <t>8314</t>
  </si>
  <si>
    <t>民族医院</t>
  </si>
  <si>
    <t>8315</t>
  </si>
  <si>
    <t>专科医院</t>
  </si>
  <si>
    <t>8316</t>
  </si>
  <si>
    <t>疗养院</t>
  </si>
  <si>
    <t>8321</t>
  </si>
  <si>
    <t>社区卫生服务中心（站）</t>
  </si>
  <si>
    <t>8322</t>
  </si>
  <si>
    <t>街道卫生院</t>
  </si>
  <si>
    <t>8323</t>
  </si>
  <si>
    <t>乡镇卫生院</t>
  </si>
  <si>
    <t>8330</t>
  </si>
  <si>
    <t>门诊部（所）</t>
  </si>
  <si>
    <t>8340</t>
  </si>
  <si>
    <t>计划生育技术服务活动</t>
  </si>
  <si>
    <t>8350</t>
  </si>
  <si>
    <t>妇幼保健院（所、站）</t>
  </si>
  <si>
    <t>8360</t>
  </si>
  <si>
    <t>专科疾病防治院（所、站）</t>
  </si>
  <si>
    <t>8370</t>
  </si>
  <si>
    <t>疾病预防控制中心</t>
  </si>
  <si>
    <t>8390</t>
  </si>
  <si>
    <t>其他卫生活动</t>
  </si>
  <si>
    <t>8411</t>
  </si>
  <si>
    <t>干部休养所</t>
  </si>
  <si>
    <t>8412</t>
  </si>
  <si>
    <t>护理机构服务</t>
  </si>
  <si>
    <t>8413</t>
  </si>
  <si>
    <t>精神康复服务</t>
  </si>
  <si>
    <t>8414</t>
  </si>
  <si>
    <t>老年人、残疾人养护服务</t>
  </si>
  <si>
    <t>8415</t>
  </si>
  <si>
    <t>孤残儿童收养和庇护服务</t>
  </si>
  <si>
    <t>8419</t>
  </si>
  <si>
    <t>其他提供住宿社会救助</t>
  </si>
  <si>
    <t>8421</t>
  </si>
  <si>
    <t>社会看护与帮助服务</t>
  </si>
  <si>
    <t>8429</t>
  </si>
  <si>
    <t>其他不提供住宿社会工作</t>
  </si>
  <si>
    <t>8510</t>
  </si>
  <si>
    <t>新闻业</t>
  </si>
  <si>
    <t>8521</t>
  </si>
  <si>
    <t>图书出版</t>
  </si>
  <si>
    <t>8522</t>
  </si>
  <si>
    <t>报纸出版</t>
  </si>
  <si>
    <t>8523</t>
  </si>
  <si>
    <t>期刊出版</t>
  </si>
  <si>
    <t>8524</t>
  </si>
  <si>
    <t>音像制品出版</t>
  </si>
  <si>
    <t>8525</t>
  </si>
  <si>
    <t>电子出版物出版</t>
  </si>
  <si>
    <t>8529</t>
  </si>
  <si>
    <t>其他出版业</t>
  </si>
  <si>
    <t>8610</t>
  </si>
  <si>
    <t>广播</t>
  </si>
  <si>
    <t>8620</t>
  </si>
  <si>
    <t>电视</t>
  </si>
  <si>
    <t>8630</t>
  </si>
  <si>
    <t>电影和影视节目制作</t>
  </si>
  <si>
    <t>8640</t>
  </si>
  <si>
    <t>电影和影视节目发行</t>
  </si>
  <si>
    <t>8650</t>
  </si>
  <si>
    <t>电影放映</t>
  </si>
  <si>
    <t>8660</t>
  </si>
  <si>
    <t>录音制作</t>
  </si>
  <si>
    <t>8710</t>
  </si>
  <si>
    <t>文艺创作与表演</t>
  </si>
  <si>
    <t>8720</t>
  </si>
  <si>
    <t>艺术表演场馆</t>
  </si>
  <si>
    <t>8731</t>
  </si>
  <si>
    <t>图书馆</t>
  </si>
  <si>
    <t>8732</t>
  </si>
  <si>
    <t>档案馆</t>
  </si>
  <si>
    <t>8740</t>
  </si>
  <si>
    <t>文物及非物质文化遗产保护</t>
  </si>
  <si>
    <t>8750</t>
  </si>
  <si>
    <t>博物馆</t>
  </si>
  <si>
    <t>8760</t>
  </si>
  <si>
    <t>烈士陵园、纪念馆</t>
  </si>
  <si>
    <t>8770</t>
  </si>
  <si>
    <t>群众文化活动</t>
  </si>
  <si>
    <t>8790</t>
  </si>
  <si>
    <t>其他文化艺术业</t>
  </si>
  <si>
    <t>8810</t>
  </si>
  <si>
    <t>体育组织</t>
  </si>
  <si>
    <t>8820</t>
  </si>
  <si>
    <t>体育场馆</t>
  </si>
  <si>
    <t>8830</t>
  </si>
  <si>
    <t>休闲健身活动</t>
  </si>
  <si>
    <t>8890</t>
  </si>
  <si>
    <t>其他体育</t>
  </si>
  <si>
    <t>8911</t>
  </si>
  <si>
    <t>歌舞厅娱乐活动</t>
  </si>
  <si>
    <t>8912</t>
  </si>
  <si>
    <t>电子游艺厅娱乐活动</t>
  </si>
  <si>
    <t>8913</t>
  </si>
  <si>
    <t>网吧活动</t>
  </si>
  <si>
    <t>8919</t>
  </si>
  <si>
    <t>其他室内娱乐活动</t>
  </si>
  <si>
    <t>8920</t>
  </si>
  <si>
    <t>游乐园</t>
  </si>
  <si>
    <t>8930</t>
  </si>
  <si>
    <t>彩票活动</t>
  </si>
  <si>
    <t>8941</t>
  </si>
  <si>
    <t>文化娱乐经纪人</t>
  </si>
  <si>
    <t>8942</t>
  </si>
  <si>
    <t>体育经纪人</t>
  </si>
  <si>
    <t>8949</t>
  </si>
  <si>
    <t>其他文化艺术经纪代理</t>
  </si>
  <si>
    <t>8990</t>
  </si>
  <si>
    <t>其他娱乐业</t>
  </si>
  <si>
    <t>9000</t>
  </si>
  <si>
    <t>中国共产党机关</t>
  </si>
  <si>
    <t>9110</t>
  </si>
  <si>
    <t>国家权力机构</t>
  </si>
  <si>
    <t>9121</t>
  </si>
  <si>
    <t>综合事务管理机构</t>
  </si>
  <si>
    <t>9122</t>
  </si>
  <si>
    <t>对外事务管理机构</t>
  </si>
  <si>
    <t>9123</t>
  </si>
  <si>
    <t>公共安全管理机构</t>
  </si>
  <si>
    <t>9124</t>
  </si>
  <si>
    <t>社会事务管理机构</t>
  </si>
  <si>
    <t>9125</t>
  </si>
  <si>
    <t>经济事务管理机构</t>
  </si>
  <si>
    <t>9126</t>
  </si>
  <si>
    <t>行政监督检查机构</t>
  </si>
  <si>
    <t>9131</t>
  </si>
  <si>
    <t>人民法院</t>
  </si>
  <si>
    <t>9132</t>
  </si>
  <si>
    <t>人民检察院</t>
  </si>
  <si>
    <t>9190</t>
  </si>
  <si>
    <t>其他国家机构</t>
  </si>
  <si>
    <t>9210</t>
  </si>
  <si>
    <t>人民政协</t>
  </si>
  <si>
    <t>9220</t>
  </si>
  <si>
    <t>民主党派</t>
  </si>
  <si>
    <t>9300</t>
  </si>
  <si>
    <t>社会保障</t>
  </si>
  <si>
    <t>9411</t>
  </si>
  <si>
    <t>工会</t>
  </si>
  <si>
    <t>9412</t>
  </si>
  <si>
    <t>妇联</t>
  </si>
  <si>
    <t>9413</t>
  </si>
  <si>
    <t>共青团</t>
  </si>
  <si>
    <t>9419</t>
  </si>
  <si>
    <t>其他群众团体</t>
  </si>
  <si>
    <t>9421</t>
  </si>
  <si>
    <t>专业性团体</t>
  </si>
  <si>
    <t>9422</t>
  </si>
  <si>
    <t>行业性团体</t>
  </si>
  <si>
    <t>9429</t>
  </si>
  <si>
    <t>其他社会团体</t>
  </si>
  <si>
    <t>9430</t>
  </si>
  <si>
    <t>基金会</t>
  </si>
  <si>
    <t>9440</t>
  </si>
  <si>
    <t>宗教组织</t>
  </si>
  <si>
    <t>9510</t>
  </si>
  <si>
    <t>社区自治组织</t>
  </si>
  <si>
    <t>9520</t>
  </si>
  <si>
    <t>村民自治组织</t>
  </si>
  <si>
    <t>9600</t>
  </si>
  <si>
    <t>国际组织</t>
  </si>
  <si>
    <t>3421</t>
  </si>
  <si>
    <t>金属切削机床制造</t>
  </si>
  <si>
    <t>3422</t>
  </si>
  <si>
    <t>金属成形机床制造</t>
  </si>
  <si>
    <t>3423</t>
  </si>
  <si>
    <t>铸造机械制造</t>
  </si>
  <si>
    <t>3424</t>
  </si>
  <si>
    <t>金属切割及焊接设备制造</t>
  </si>
  <si>
    <t>3425</t>
  </si>
  <si>
    <t>机床附件制造</t>
  </si>
  <si>
    <t>3429</t>
  </si>
  <si>
    <t>其他金属加工机械制造</t>
  </si>
  <si>
    <t>3431</t>
  </si>
  <si>
    <t>轻小型起重设备制造</t>
  </si>
  <si>
    <t>3432</t>
  </si>
  <si>
    <t>起重机制造</t>
  </si>
  <si>
    <t>3433</t>
  </si>
  <si>
    <t>生产专用车辆制造</t>
  </si>
  <si>
    <t>3434</t>
  </si>
  <si>
    <t>连续搬运设备制造</t>
  </si>
  <si>
    <t>3435</t>
  </si>
  <si>
    <t>电梯、自动扶梯及升降机制造</t>
  </si>
  <si>
    <t>3439</t>
  </si>
  <si>
    <t>其他物料搬运设备制造</t>
  </si>
  <si>
    <t>3441</t>
  </si>
  <si>
    <t>泵及真空设备制造</t>
  </si>
  <si>
    <t>3442</t>
  </si>
  <si>
    <t>气体压缩机械制造</t>
  </si>
  <si>
    <t>3443</t>
  </si>
  <si>
    <t>阀门和旋塞制造</t>
  </si>
  <si>
    <t>3444</t>
  </si>
  <si>
    <t>液压和气压动力机械及元件制造</t>
  </si>
  <si>
    <t>3451</t>
  </si>
  <si>
    <t>轴承制造</t>
  </si>
  <si>
    <t>3452</t>
  </si>
  <si>
    <t>齿轮及齿轮减、变速箱制造</t>
  </si>
  <si>
    <t>3459</t>
  </si>
  <si>
    <t>其他传动部件制造</t>
  </si>
  <si>
    <t>3461</t>
  </si>
  <si>
    <t>烘炉、熔炉及电炉制造</t>
  </si>
  <si>
    <t>3462</t>
  </si>
  <si>
    <t>风机、风扇制造</t>
  </si>
  <si>
    <t>3463</t>
  </si>
  <si>
    <t>气体、液体分离及纯净设备制造</t>
  </si>
  <si>
    <t>3464</t>
  </si>
  <si>
    <t>制冷、空调设备制造</t>
  </si>
  <si>
    <t>3465</t>
  </si>
  <si>
    <t>风动和电动工具制造</t>
  </si>
  <si>
    <t>3466</t>
  </si>
  <si>
    <t>喷枪及类似器具制造</t>
  </si>
  <si>
    <t>3467</t>
  </si>
  <si>
    <t>衡器制造</t>
  </si>
  <si>
    <t>3468</t>
  </si>
  <si>
    <t>包装专用设备制造</t>
  </si>
  <si>
    <t>3471</t>
  </si>
  <si>
    <t>电影机械制造</t>
  </si>
  <si>
    <t>3472</t>
  </si>
  <si>
    <t>幻灯及投影设备制造</t>
  </si>
  <si>
    <t>3473</t>
  </si>
  <si>
    <t>照相机及器材制造</t>
  </si>
  <si>
    <t>3474</t>
  </si>
  <si>
    <t>复印和胶印设备制造</t>
  </si>
  <si>
    <t>3475</t>
  </si>
  <si>
    <t>计算器及货币专用设备制造</t>
  </si>
  <si>
    <t>3479</t>
  </si>
  <si>
    <t>其他文化、办公用机械制造</t>
  </si>
  <si>
    <t>3481</t>
  </si>
  <si>
    <t>金属密封件制造</t>
  </si>
  <si>
    <t>3482</t>
  </si>
  <si>
    <t>紧固件制造</t>
  </si>
  <si>
    <t>3483</t>
  </si>
  <si>
    <t>弹簧制造</t>
  </si>
  <si>
    <t>3484</t>
  </si>
  <si>
    <t>机械零部件加工</t>
  </si>
  <si>
    <t>3489</t>
  </si>
  <si>
    <t>其他通用零部件制造</t>
  </si>
  <si>
    <t>3490</t>
  </si>
  <si>
    <t>其他通用设备制造业</t>
  </si>
  <si>
    <t>3511</t>
  </si>
  <si>
    <t>矿山机械制造</t>
  </si>
  <si>
    <t>3512</t>
  </si>
  <si>
    <t>石油钻采专用设备制造</t>
  </si>
  <si>
    <t>3513</t>
  </si>
  <si>
    <t>建筑工程用机械制造</t>
  </si>
  <si>
    <t>3514</t>
  </si>
  <si>
    <t>海洋工程专用设备制造</t>
  </si>
  <si>
    <t>3515</t>
  </si>
  <si>
    <t>建筑材料生产专用机械制造</t>
  </si>
  <si>
    <t>3516</t>
  </si>
  <si>
    <t>冶金专用设备制造</t>
  </si>
  <si>
    <t>3521</t>
  </si>
  <si>
    <t>炼油、化工生产专用设备制造</t>
  </si>
  <si>
    <t>3522</t>
  </si>
  <si>
    <t>橡胶加工专用设备制造</t>
  </si>
  <si>
    <t>3523</t>
  </si>
  <si>
    <t>塑料加工专用设备制造</t>
  </si>
  <si>
    <t>3524</t>
  </si>
  <si>
    <t>木材加工机械制造</t>
  </si>
  <si>
    <t>3525</t>
  </si>
  <si>
    <t>模具制造</t>
  </si>
  <si>
    <t>3529</t>
  </si>
  <si>
    <t>其他非金属加工专用设备制造</t>
  </si>
  <si>
    <t>3531</t>
  </si>
  <si>
    <t>食品、酒、饮料及茶生产专用设备制造</t>
  </si>
  <si>
    <t>3532</t>
  </si>
  <si>
    <t>农副食品加工专用设备制造</t>
  </si>
  <si>
    <t>3533</t>
  </si>
  <si>
    <t>烟草生产专用设备制造</t>
  </si>
  <si>
    <t>3534</t>
  </si>
  <si>
    <t>饲料生产专用设备制造</t>
  </si>
  <si>
    <t>3541</t>
  </si>
  <si>
    <t>制浆和造纸专用设备制造</t>
  </si>
  <si>
    <t>3542</t>
  </si>
  <si>
    <t>印刷专用设备制造</t>
  </si>
  <si>
    <t>3543</t>
  </si>
  <si>
    <t>日用化工专用设备制造</t>
  </si>
  <si>
    <t>3544</t>
  </si>
  <si>
    <t>制药专用设备制造</t>
  </si>
  <si>
    <t>3545</t>
  </si>
  <si>
    <t>照明器具生产专用设备制造</t>
  </si>
  <si>
    <t>3546</t>
  </si>
  <si>
    <t>玻璃、陶瓷和搪瓷制品生产专用设备制造</t>
  </si>
  <si>
    <t>3549</t>
  </si>
  <si>
    <t>其他日用品生产专用设备制造</t>
  </si>
  <si>
    <t>3551</t>
  </si>
  <si>
    <t>纺织专用设备制造</t>
  </si>
  <si>
    <t>3552</t>
  </si>
  <si>
    <t>皮革、毛皮及其制品加工专用设备制造</t>
  </si>
  <si>
    <t>3553</t>
  </si>
  <si>
    <t>缝制机械制造</t>
  </si>
  <si>
    <t>3554</t>
  </si>
  <si>
    <t>洗涤机械制造</t>
  </si>
  <si>
    <t>3561</t>
  </si>
  <si>
    <t>电工机械专用设备制造</t>
  </si>
  <si>
    <t>3562</t>
  </si>
  <si>
    <t>电子工业专用设备制造</t>
  </si>
  <si>
    <t>3571</t>
  </si>
  <si>
    <t>拖拉机制造</t>
  </si>
  <si>
    <t>3572</t>
  </si>
  <si>
    <t>机械化农业及园艺机具制造</t>
  </si>
  <si>
    <t>3573</t>
  </si>
  <si>
    <t>营林及木竹采伐机械制造</t>
  </si>
  <si>
    <t>3574</t>
  </si>
  <si>
    <t>畜牧机械制造</t>
  </si>
  <si>
    <t>3575</t>
  </si>
  <si>
    <t>渔业机械制造</t>
  </si>
  <si>
    <t>3576</t>
  </si>
  <si>
    <t>农林牧渔机械配件制造</t>
  </si>
  <si>
    <t>3577</t>
  </si>
  <si>
    <t>棉花加工机械制造</t>
  </si>
  <si>
    <t>3579</t>
  </si>
  <si>
    <t>其他农、林、牧、渔业机械制造</t>
  </si>
  <si>
    <t>3581</t>
  </si>
  <si>
    <t>医疗诊断、监护及治疗设备制造</t>
  </si>
  <si>
    <t>3582</t>
  </si>
  <si>
    <t>口腔科用设备及器具制造</t>
  </si>
  <si>
    <t>3583</t>
  </si>
  <si>
    <t>医疗实验室及医用消毒设备和器具制造</t>
  </si>
  <si>
    <t>3584</t>
  </si>
  <si>
    <t>医疗、外科及兽医用器械制造</t>
  </si>
  <si>
    <t>3585</t>
  </si>
  <si>
    <t>机械治疗及病房护理设备制造</t>
  </si>
  <si>
    <t>3586</t>
  </si>
  <si>
    <t>假肢、人工器官及植（介）入器械制造</t>
  </si>
  <si>
    <t>3589</t>
  </si>
  <si>
    <t>其他医疗设备及器械制造</t>
  </si>
  <si>
    <t>3591</t>
  </si>
  <si>
    <t>环境保护专用设备制造</t>
  </si>
  <si>
    <t>3592</t>
  </si>
  <si>
    <t>地质勘查专用设备制造</t>
  </si>
  <si>
    <t>3593</t>
  </si>
  <si>
    <t>邮政专用机械及器材制造</t>
  </si>
  <si>
    <t>3594</t>
  </si>
  <si>
    <t>商业、饮食、服务专用设备制造</t>
  </si>
  <si>
    <t>3595</t>
  </si>
  <si>
    <t>社会公共安全设备及器材制造</t>
  </si>
  <si>
    <t>3596</t>
  </si>
  <si>
    <t>交通安全、管制及类似专用设备制造</t>
  </si>
  <si>
    <t>3597</t>
  </si>
  <si>
    <t>水资源专用机械制造</t>
  </si>
  <si>
    <t>3599</t>
  </si>
  <si>
    <t>其他专用设备制造</t>
  </si>
  <si>
    <t>3610</t>
  </si>
  <si>
    <t>汽车整车制造</t>
  </si>
  <si>
    <t>3620</t>
  </si>
  <si>
    <t>改装汽车制造</t>
  </si>
  <si>
    <t>3630</t>
  </si>
  <si>
    <t>低速载货汽车制造</t>
  </si>
  <si>
    <t>3640</t>
  </si>
  <si>
    <t>电车制造</t>
  </si>
  <si>
    <t>3650</t>
  </si>
  <si>
    <t>汽车车身、挂车制造</t>
  </si>
  <si>
    <t>3660</t>
  </si>
  <si>
    <t>汽车零部件及配件制造</t>
  </si>
  <si>
    <t>3711</t>
  </si>
  <si>
    <t>铁路机车车辆及动车组制造</t>
  </si>
  <si>
    <t>3712</t>
  </si>
  <si>
    <t>窄轨机车车辆制造</t>
  </si>
  <si>
    <t>3713</t>
  </si>
  <si>
    <t>铁路机车车辆配件制造</t>
  </si>
  <si>
    <t>3714</t>
  </si>
  <si>
    <t>铁路专用设备及器材、配件制造</t>
  </si>
  <si>
    <t>3719</t>
  </si>
  <si>
    <t>其他铁路运输设备制造</t>
  </si>
  <si>
    <t>3720</t>
  </si>
  <si>
    <t>城市轨道交通设备制造</t>
  </si>
  <si>
    <t>3731</t>
  </si>
  <si>
    <t>金属船舶制造</t>
  </si>
  <si>
    <t>3732</t>
  </si>
  <si>
    <t>非金属船舶制造</t>
  </si>
  <si>
    <t>3733</t>
  </si>
  <si>
    <t>娱乐船和运动船制造</t>
  </si>
  <si>
    <t>3734</t>
  </si>
  <si>
    <t>船用配套设备制造</t>
  </si>
  <si>
    <t>3735</t>
  </si>
  <si>
    <t>船舶改装与拆除</t>
  </si>
  <si>
    <t>3739</t>
  </si>
  <si>
    <t>航标器材及其他相关装置制造</t>
  </si>
  <si>
    <t>3741</t>
  </si>
  <si>
    <t>飞机制造</t>
  </si>
  <si>
    <t>3742</t>
  </si>
  <si>
    <t>航天器制造</t>
  </si>
  <si>
    <t>3743</t>
  </si>
  <si>
    <t>航空、航天相关设备制造</t>
  </si>
  <si>
    <t>3749</t>
  </si>
  <si>
    <t>其他航空航天器制造</t>
  </si>
  <si>
    <t>3751</t>
  </si>
  <si>
    <t>摩托车整车制造</t>
  </si>
  <si>
    <t>3752</t>
  </si>
  <si>
    <t>摩托车零部件及配件制造</t>
  </si>
  <si>
    <t>3761</t>
  </si>
  <si>
    <t>脚踏自行车及残疾人座车制造</t>
  </si>
  <si>
    <t>3762</t>
  </si>
  <si>
    <t>助动自行车制造</t>
  </si>
  <si>
    <t>3770</t>
  </si>
  <si>
    <t>非公路休闲车及零配件制造</t>
  </si>
  <si>
    <t>3791</t>
  </si>
  <si>
    <t>潜水及水下救捞装备制造</t>
  </si>
  <si>
    <t>3799</t>
  </si>
  <si>
    <t>其他未列明运输设备制造</t>
  </si>
  <si>
    <t>3811</t>
  </si>
  <si>
    <t>发电机及发电机组制造</t>
  </si>
  <si>
    <t>3812</t>
  </si>
  <si>
    <t>电动机制造</t>
  </si>
  <si>
    <t>3819</t>
  </si>
  <si>
    <t>微电机及其他电机制造</t>
  </si>
  <si>
    <t>3821</t>
  </si>
  <si>
    <t>变压器、整流器和电感器制造</t>
  </si>
  <si>
    <t>3822</t>
  </si>
  <si>
    <t>电容器及其配套设备制造</t>
  </si>
  <si>
    <t>3823</t>
  </si>
  <si>
    <t>配电开关控制设备制造</t>
  </si>
  <si>
    <t>3824</t>
  </si>
  <si>
    <t>电力电子元器件制造</t>
  </si>
  <si>
    <t>3825</t>
  </si>
  <si>
    <t>光伏设备及元器件制造</t>
  </si>
  <si>
    <t>3829</t>
  </si>
  <si>
    <t>其他输配电及控制设备制造</t>
  </si>
  <si>
    <t>3831</t>
  </si>
  <si>
    <t>电线、电缆制造</t>
  </si>
  <si>
    <t>3832</t>
  </si>
  <si>
    <t>光纤、光缆制造</t>
  </si>
  <si>
    <t>3833</t>
  </si>
  <si>
    <t>绝缘制品制造</t>
  </si>
  <si>
    <t>3839</t>
  </si>
  <si>
    <t>其他电工器材制造</t>
  </si>
  <si>
    <t>3841</t>
  </si>
  <si>
    <t>锂离子电池制造</t>
  </si>
  <si>
    <t>3842</t>
  </si>
  <si>
    <t>镍氢电池制造</t>
  </si>
  <si>
    <t>3849</t>
  </si>
  <si>
    <t>其他电池制造</t>
  </si>
  <si>
    <t>3851</t>
  </si>
  <si>
    <t>家用制冷电器具制造</t>
  </si>
  <si>
    <t>3852</t>
  </si>
  <si>
    <t>家用空气调节器制造</t>
  </si>
  <si>
    <t>3853</t>
  </si>
  <si>
    <t>家用通风电器具制造</t>
  </si>
  <si>
    <t>3854</t>
  </si>
  <si>
    <t>家用厨房电器具制造</t>
  </si>
  <si>
    <t>3855</t>
  </si>
  <si>
    <t>家用清洁卫生电器具制造</t>
  </si>
  <si>
    <t>3856</t>
  </si>
  <si>
    <t>家用美容、保健电器具制造</t>
  </si>
  <si>
    <t>3857</t>
  </si>
  <si>
    <t>家用电力器具专用配件制造</t>
  </si>
  <si>
    <t>3859</t>
  </si>
  <si>
    <t>其他家用电力器具制造</t>
  </si>
  <si>
    <t>3861</t>
  </si>
  <si>
    <t>燃气、太阳能及类似能源家用器具制造</t>
  </si>
  <si>
    <t>3869</t>
  </si>
  <si>
    <t>其他非电力家用器具制造</t>
  </si>
  <si>
    <t>3871</t>
  </si>
  <si>
    <t>电光源制造</t>
  </si>
  <si>
    <t>3872</t>
  </si>
  <si>
    <t>照明灯具制造</t>
  </si>
  <si>
    <t>3879</t>
  </si>
  <si>
    <t>灯用电器附件及其他照明器具制造</t>
  </si>
  <si>
    <t>3891</t>
  </si>
  <si>
    <t>电气信号设备装置制造</t>
  </si>
  <si>
    <t>3899</t>
  </si>
  <si>
    <t>其他未列明电气机械及器材制造</t>
  </si>
  <si>
    <t>3911</t>
  </si>
  <si>
    <t>计算机整机制造</t>
  </si>
  <si>
    <t>3912</t>
  </si>
  <si>
    <t>计算机零部件制造</t>
  </si>
  <si>
    <t>3913</t>
  </si>
  <si>
    <t>计算机外围设备制造</t>
  </si>
  <si>
    <t>3919</t>
  </si>
  <si>
    <t>其他计算机制造</t>
  </si>
  <si>
    <t>3921</t>
  </si>
  <si>
    <t>通信系统设备制造</t>
  </si>
  <si>
    <t>3922</t>
  </si>
  <si>
    <t>通信终端设备制造</t>
  </si>
  <si>
    <t>3931</t>
  </si>
  <si>
    <t>广播电视节目制作及发射设备制造</t>
  </si>
  <si>
    <t>3932</t>
  </si>
  <si>
    <t>广播电视接收设备及器材制造</t>
  </si>
  <si>
    <t>3939</t>
  </si>
  <si>
    <t>应用电视设备及其他广播电视设备制造</t>
  </si>
  <si>
    <t>3940</t>
  </si>
  <si>
    <t>雷达及配套设备制造</t>
  </si>
  <si>
    <t>3951</t>
  </si>
  <si>
    <t>电视机制造</t>
  </si>
  <si>
    <t>3952</t>
  </si>
  <si>
    <t>音响设备制造</t>
  </si>
  <si>
    <t>3953</t>
  </si>
  <si>
    <t>影视录放设备制造</t>
  </si>
  <si>
    <t>3961</t>
  </si>
  <si>
    <t>电子真空器件制造</t>
  </si>
  <si>
    <t>3962</t>
  </si>
  <si>
    <t>半导体分立器件制造</t>
  </si>
  <si>
    <t>3963</t>
  </si>
  <si>
    <t>集成电路制造</t>
  </si>
  <si>
    <t>3969</t>
  </si>
  <si>
    <t>光电子器件及其他电子器件制造</t>
  </si>
  <si>
    <t>3971</t>
  </si>
  <si>
    <t>电子元件及组件制造</t>
  </si>
  <si>
    <t>3972</t>
  </si>
  <si>
    <t>印制电路板制造</t>
  </si>
  <si>
    <t>3990</t>
  </si>
  <si>
    <t>其他电子设备制造</t>
  </si>
  <si>
    <t>4011</t>
  </si>
  <si>
    <t>工业自动控制系统装置制造</t>
  </si>
  <si>
    <t>4012</t>
  </si>
  <si>
    <t>电工仪器仪表制造</t>
  </si>
  <si>
    <t>4013</t>
  </si>
  <si>
    <t>绘图、计算及测量仪器制造</t>
  </si>
  <si>
    <t>4014</t>
  </si>
  <si>
    <t>实验分析仪器制造</t>
  </si>
  <si>
    <t>4015</t>
  </si>
  <si>
    <t>试验机制造</t>
  </si>
  <si>
    <t>4019</t>
  </si>
  <si>
    <t>供应用仪表及其他通用仪器制造</t>
  </si>
  <si>
    <t>4021</t>
  </si>
  <si>
    <t>环境监测专用仪器仪表制造</t>
  </si>
  <si>
    <t>4022</t>
  </si>
  <si>
    <t>运输设备及生产用计数仪表制造</t>
  </si>
  <si>
    <t>4023</t>
  </si>
  <si>
    <t>导航、气象及海洋专用仪器制造</t>
  </si>
  <si>
    <t>4024</t>
  </si>
  <si>
    <t>农林牧渔专用仪器仪表制造</t>
  </si>
  <si>
    <t>4025</t>
  </si>
  <si>
    <t>地质勘探和地震专用仪器制造</t>
  </si>
  <si>
    <t>4026</t>
  </si>
  <si>
    <t>教学专用仪器制造</t>
  </si>
  <si>
    <t>4027</t>
  </si>
  <si>
    <t>核子及核辐射测量仪器制造</t>
  </si>
  <si>
    <t>4028</t>
  </si>
  <si>
    <t>电子测量仪器制造</t>
  </si>
  <si>
    <t>4029</t>
  </si>
  <si>
    <t>其他专用仪器制造</t>
  </si>
  <si>
    <t>4030</t>
  </si>
  <si>
    <t>钟表与计时仪器制造</t>
  </si>
  <si>
    <t>4041</t>
  </si>
  <si>
    <t>光学仪器制造</t>
  </si>
  <si>
    <t>4042</t>
  </si>
  <si>
    <t>眼镜制造</t>
  </si>
  <si>
    <t>4090</t>
  </si>
  <si>
    <t>其他仪器仪表制造业</t>
  </si>
  <si>
    <t>4111</t>
  </si>
  <si>
    <t>鬃毛加工、制刷及清扫工具制造</t>
  </si>
  <si>
    <t>4119</t>
  </si>
  <si>
    <t>其他日用杂品制造</t>
  </si>
  <si>
    <t>4120</t>
  </si>
  <si>
    <t>煤制品制造</t>
  </si>
  <si>
    <t>4130</t>
  </si>
  <si>
    <t>核辐射加工</t>
  </si>
  <si>
    <t>4190</t>
  </si>
  <si>
    <t>其他未列明制造业</t>
  </si>
  <si>
    <t>4210</t>
  </si>
  <si>
    <t>金属废料和碎屑加工处理</t>
  </si>
  <si>
    <t>4220</t>
  </si>
  <si>
    <t>非金属废料和碎屑加工处理</t>
  </si>
  <si>
    <t>4310</t>
  </si>
  <si>
    <t>金属制品修理</t>
  </si>
  <si>
    <t>4320</t>
  </si>
  <si>
    <t>通用设备修理</t>
  </si>
  <si>
    <t>4330</t>
  </si>
  <si>
    <t>专用设备修理</t>
  </si>
  <si>
    <t>4341</t>
  </si>
  <si>
    <t>铁路运输设备修理</t>
  </si>
  <si>
    <t>4342</t>
  </si>
  <si>
    <t>船舶修理</t>
  </si>
  <si>
    <t>4343</t>
  </si>
  <si>
    <t>航空航天器修理</t>
  </si>
  <si>
    <t>4349</t>
  </si>
  <si>
    <t>其他运输设备修理</t>
  </si>
  <si>
    <t>4350</t>
  </si>
  <si>
    <t>电气设备修理</t>
  </si>
  <si>
    <t>4360</t>
  </si>
  <si>
    <t>仪器仪表修理</t>
  </si>
  <si>
    <t>4390</t>
  </si>
  <si>
    <t>其他机械和设备修理业</t>
  </si>
  <si>
    <t>4411</t>
  </si>
  <si>
    <t>火力发电</t>
  </si>
  <si>
    <t>4412</t>
  </si>
  <si>
    <t>水力发电</t>
  </si>
  <si>
    <t>4413</t>
  </si>
  <si>
    <t>核力发电</t>
  </si>
  <si>
    <t>4414</t>
  </si>
  <si>
    <t>风力发电</t>
  </si>
  <si>
    <t>4415</t>
  </si>
  <si>
    <t>太阳能发电</t>
  </si>
  <si>
    <t>4419</t>
  </si>
  <si>
    <t>其他电力生产</t>
  </si>
  <si>
    <t>4420</t>
  </si>
  <si>
    <t>电力供应</t>
  </si>
  <si>
    <t>4430</t>
  </si>
  <si>
    <t>热力生产和供应</t>
  </si>
  <si>
    <t>4500</t>
  </si>
  <si>
    <t>燃气生产和供应业</t>
  </si>
  <si>
    <t>4610</t>
  </si>
  <si>
    <t>自来水生产和供应</t>
  </si>
  <si>
    <t>4620</t>
  </si>
  <si>
    <t>污水处理及其再生利用</t>
  </si>
  <si>
    <t>4690</t>
  </si>
  <si>
    <t>其他水的处理、利用与分配</t>
  </si>
  <si>
    <t>4700</t>
  </si>
  <si>
    <t>房屋建筑业</t>
  </si>
  <si>
    <t>4811</t>
  </si>
  <si>
    <t>铁路工程建筑</t>
  </si>
  <si>
    <t>4812</t>
  </si>
  <si>
    <t>公路工程建筑</t>
  </si>
  <si>
    <t>4813</t>
  </si>
  <si>
    <t>市政道路工程建筑</t>
  </si>
  <si>
    <t>4819</t>
  </si>
  <si>
    <t>其他道路、隧道和桥梁工程建筑</t>
  </si>
  <si>
    <t>4821</t>
  </si>
  <si>
    <t>水源及供水设施工程建筑</t>
  </si>
  <si>
    <t>4822</t>
  </si>
  <si>
    <t>河湖治理及防洪设施工程建筑</t>
  </si>
  <si>
    <t>4823</t>
  </si>
  <si>
    <t>港口及航运设施工程建筑</t>
  </si>
  <si>
    <t>4830</t>
  </si>
  <si>
    <t>海洋工程建筑</t>
  </si>
  <si>
    <t>4840</t>
  </si>
  <si>
    <t>工矿工程建筑</t>
  </si>
  <si>
    <t>4851</t>
  </si>
  <si>
    <t>架线及设备工程建筑</t>
  </si>
  <si>
    <t>4852</t>
  </si>
  <si>
    <t>管道工程建筑</t>
  </si>
  <si>
    <t>4890</t>
  </si>
  <si>
    <t>其他土木工程建筑</t>
  </si>
  <si>
    <t>4910</t>
  </si>
  <si>
    <t>电气安装</t>
  </si>
  <si>
    <t>4920</t>
  </si>
  <si>
    <t>管道和设备安装</t>
  </si>
  <si>
    <t>4990</t>
  </si>
  <si>
    <t>其他建筑安装业</t>
  </si>
  <si>
    <t>5010</t>
  </si>
  <si>
    <t>建筑装饰业</t>
  </si>
  <si>
    <t>5021</t>
  </si>
  <si>
    <t>建筑物拆除活动</t>
  </si>
  <si>
    <t>5029</t>
  </si>
  <si>
    <t>其他工程准备活动</t>
  </si>
  <si>
    <t>5030</t>
  </si>
  <si>
    <t>提供施工设备服务</t>
  </si>
  <si>
    <t>5090</t>
  </si>
  <si>
    <t>其他未列明建筑业</t>
  </si>
  <si>
    <t>5111</t>
  </si>
  <si>
    <t>谷物、豆及薯类批发</t>
  </si>
  <si>
    <t>5112</t>
  </si>
  <si>
    <t>种子批发</t>
  </si>
  <si>
    <t>5113</t>
  </si>
  <si>
    <t>饲料批发</t>
  </si>
  <si>
    <t>5114</t>
  </si>
  <si>
    <t>棉、麻批发</t>
  </si>
  <si>
    <t>5115</t>
  </si>
  <si>
    <t>林业产品批发</t>
  </si>
  <si>
    <t>5116</t>
  </si>
  <si>
    <t>牲畜批发</t>
  </si>
  <si>
    <t>5119</t>
  </si>
  <si>
    <t>其他农牧产品批发</t>
  </si>
  <si>
    <t>5121</t>
  </si>
  <si>
    <t>米、面制品及食用油批发</t>
  </si>
  <si>
    <t>5122</t>
  </si>
  <si>
    <t>糕点、糖果及糖批发</t>
  </si>
  <si>
    <t>5123</t>
  </si>
  <si>
    <t>果品、蔬菜批发</t>
  </si>
  <si>
    <t>5124</t>
  </si>
  <si>
    <t>肉、禽、蛋、奶及水产品批发</t>
  </si>
  <si>
    <t>5125</t>
  </si>
  <si>
    <t>盐及调味品批发</t>
  </si>
  <si>
    <t>5126</t>
  </si>
  <si>
    <t>营养和保健品批发</t>
  </si>
  <si>
    <t>5127</t>
  </si>
  <si>
    <t>酒、饮料及茶叶批发</t>
  </si>
  <si>
    <t>5128</t>
  </si>
  <si>
    <t>烟草制品批发</t>
  </si>
  <si>
    <t>5129</t>
  </si>
  <si>
    <t>其他食品批发</t>
  </si>
  <si>
    <t>5131</t>
  </si>
  <si>
    <t>纺织品、针织品及原料批发</t>
  </si>
  <si>
    <t>5132</t>
  </si>
  <si>
    <t>服装批发</t>
  </si>
  <si>
    <t>5133</t>
  </si>
  <si>
    <t>鞋帽批发</t>
  </si>
  <si>
    <t>5134</t>
  </si>
  <si>
    <t>化妆品及卫生用品批发</t>
  </si>
  <si>
    <t>5135</t>
  </si>
  <si>
    <t>厨房、卫生间用具及日用杂货批发</t>
  </si>
  <si>
    <t>5136</t>
  </si>
  <si>
    <t>灯具、装饰物品批发</t>
  </si>
  <si>
    <t>5137</t>
  </si>
  <si>
    <t>家用电器批发</t>
  </si>
  <si>
    <t>5139</t>
  </si>
  <si>
    <t>其他家庭用品批发</t>
  </si>
  <si>
    <t>5141</t>
  </si>
  <si>
    <t>文具用品批发</t>
  </si>
  <si>
    <t>5142</t>
  </si>
  <si>
    <t>体育用品及器材批发</t>
  </si>
  <si>
    <t>5143</t>
  </si>
  <si>
    <t>图书批发</t>
  </si>
  <si>
    <t>5144</t>
  </si>
  <si>
    <t>报刊批发</t>
  </si>
  <si>
    <t>5145</t>
  </si>
  <si>
    <t>音像制品及电子出版物批发</t>
  </si>
  <si>
    <t>5146</t>
  </si>
  <si>
    <t>首饰、工艺品及收藏品批发</t>
  </si>
  <si>
    <t>5149</t>
  </si>
  <si>
    <t>其他文化用品批发</t>
  </si>
  <si>
    <t>5151</t>
  </si>
  <si>
    <t>西药批发</t>
  </si>
  <si>
    <t>5152</t>
  </si>
  <si>
    <t>中药批发</t>
  </si>
  <si>
    <t>5153</t>
  </si>
  <si>
    <t>医疗用品及器材批发</t>
  </si>
  <si>
    <t>5161</t>
  </si>
  <si>
    <t>煤炭及制品批发</t>
  </si>
  <si>
    <t>5162</t>
  </si>
  <si>
    <t>石油及制品批发</t>
  </si>
  <si>
    <t>5163</t>
  </si>
  <si>
    <t>非金属矿及制品批发</t>
  </si>
  <si>
    <t>5164</t>
  </si>
  <si>
    <t>金属及金属矿批发</t>
  </si>
  <si>
    <t>5165</t>
  </si>
  <si>
    <t>建材批发</t>
  </si>
  <si>
    <t>5166</t>
  </si>
  <si>
    <t>化肥批发</t>
  </si>
  <si>
    <t>5167</t>
  </si>
  <si>
    <t>农药批发</t>
  </si>
  <si>
    <t>5168</t>
  </si>
  <si>
    <t>农用薄膜批发</t>
  </si>
  <si>
    <t>5169</t>
  </si>
  <si>
    <t>其他化工产品批发</t>
  </si>
  <si>
    <t>5171</t>
  </si>
  <si>
    <t>农业机械批发</t>
  </si>
  <si>
    <t>5172</t>
  </si>
  <si>
    <t>汽车批发</t>
  </si>
  <si>
    <t>5173</t>
  </si>
  <si>
    <t>汽车零配件批发</t>
  </si>
  <si>
    <t>5174</t>
  </si>
  <si>
    <t>摩托车及零配件批发</t>
  </si>
  <si>
    <t>5175</t>
  </si>
  <si>
    <t>五金产品批发</t>
  </si>
  <si>
    <t>5176</t>
  </si>
  <si>
    <t>电气设备批发</t>
  </si>
  <si>
    <t>5177</t>
  </si>
  <si>
    <t>计算机、软件及辅助设备批发</t>
  </si>
  <si>
    <t>5178</t>
  </si>
  <si>
    <t>通讯及广播电视设备批发</t>
  </si>
  <si>
    <t>5179</t>
  </si>
  <si>
    <t>其他机械设备及电子产品批发</t>
  </si>
  <si>
    <t>5181</t>
  </si>
  <si>
    <t>贸易代理</t>
  </si>
  <si>
    <t>5182</t>
  </si>
  <si>
    <t>拍卖</t>
  </si>
  <si>
    <t>5189</t>
  </si>
  <si>
    <t>其他贸易经纪与代理</t>
  </si>
  <si>
    <t>0111</t>
  </si>
  <si>
    <t>稻谷种植</t>
  </si>
  <si>
    <t>0112</t>
  </si>
  <si>
    <t>小麦种植</t>
  </si>
  <si>
    <t>0113</t>
  </si>
  <si>
    <t>玉米种植</t>
  </si>
  <si>
    <t>0119</t>
  </si>
  <si>
    <t>其他谷物种植</t>
  </si>
  <si>
    <t>0121</t>
  </si>
  <si>
    <t>豆类种植</t>
  </si>
  <si>
    <t>0122</t>
  </si>
  <si>
    <t>油料种植</t>
  </si>
  <si>
    <t>0123</t>
  </si>
  <si>
    <t>薯类种植</t>
  </si>
  <si>
    <t>0131</t>
  </si>
  <si>
    <t>棉花种植</t>
  </si>
  <si>
    <t>0132</t>
  </si>
  <si>
    <t>麻类种植</t>
  </si>
  <si>
    <t>0133</t>
  </si>
  <si>
    <t>糖料种植</t>
  </si>
  <si>
    <t>0134</t>
  </si>
  <si>
    <t>烟草种植</t>
  </si>
  <si>
    <t>0141</t>
  </si>
  <si>
    <t>蔬菜种植</t>
  </si>
  <si>
    <t>0142</t>
  </si>
  <si>
    <t>食用菌种植</t>
  </si>
  <si>
    <t>0143</t>
  </si>
  <si>
    <t>花卉种植</t>
  </si>
  <si>
    <t>0149</t>
  </si>
  <si>
    <t>其他园艺作物种植</t>
  </si>
  <si>
    <t>0151</t>
  </si>
  <si>
    <t>仁果类和核果类水果种植</t>
  </si>
  <si>
    <t>0152</t>
  </si>
  <si>
    <t>葡萄种植</t>
  </si>
  <si>
    <t>0153</t>
  </si>
  <si>
    <t>柑橘类种植</t>
  </si>
  <si>
    <t>0154</t>
  </si>
  <si>
    <t>香蕉等亚热带水果种植</t>
  </si>
  <si>
    <t>0159</t>
  </si>
  <si>
    <t>其他水果种植</t>
  </si>
  <si>
    <t>0161</t>
  </si>
  <si>
    <t>坚果种植</t>
  </si>
  <si>
    <t>0162</t>
  </si>
  <si>
    <t>含油果种植</t>
  </si>
  <si>
    <t>0163</t>
  </si>
  <si>
    <t>香料作物种植</t>
  </si>
  <si>
    <t>0169</t>
  </si>
  <si>
    <t>茶及其他饮料作物种植</t>
  </si>
  <si>
    <t>0170</t>
  </si>
  <si>
    <t>中药材种植</t>
  </si>
  <si>
    <t>0190</t>
  </si>
  <si>
    <t>其他农业</t>
  </si>
  <si>
    <t>0211</t>
  </si>
  <si>
    <t>林木育种</t>
  </si>
  <si>
    <t>0212</t>
  </si>
  <si>
    <t>林木育苗</t>
  </si>
  <si>
    <t>0220</t>
  </si>
  <si>
    <t>造林和更新</t>
  </si>
  <si>
    <t>0230</t>
  </si>
  <si>
    <t>森林经营和管护</t>
  </si>
  <si>
    <t>0241</t>
  </si>
  <si>
    <t>木材采运</t>
  </si>
  <si>
    <t>0242</t>
  </si>
  <si>
    <t>竹材采运</t>
  </si>
  <si>
    <t>0251</t>
  </si>
  <si>
    <t>木竹材林产品采集</t>
  </si>
  <si>
    <t>0252</t>
  </si>
  <si>
    <t>非木竹材林产品采集</t>
  </si>
  <si>
    <t>0311</t>
  </si>
  <si>
    <t>牛的饲养</t>
  </si>
  <si>
    <t>0312</t>
  </si>
  <si>
    <t>马的饲养</t>
  </si>
  <si>
    <t>0313</t>
  </si>
  <si>
    <t>猪的饲养</t>
  </si>
  <si>
    <t>0314</t>
  </si>
  <si>
    <t>羊的饲养</t>
  </si>
  <si>
    <t>0315</t>
  </si>
  <si>
    <t>骆驼饲养</t>
  </si>
  <si>
    <t>0319</t>
  </si>
  <si>
    <t>其他牲畜饲养</t>
  </si>
  <si>
    <t>0321</t>
  </si>
  <si>
    <t>鸡的饲养</t>
  </si>
  <si>
    <t>0322</t>
  </si>
  <si>
    <t>鸭的饲养</t>
  </si>
  <si>
    <t>0323</t>
  </si>
  <si>
    <t>鹅的饲养</t>
  </si>
  <si>
    <t>0329</t>
  </si>
  <si>
    <t>其他家禽饲养</t>
  </si>
  <si>
    <t>0330</t>
  </si>
  <si>
    <t>狩猎和捕捉动物</t>
  </si>
  <si>
    <t>0390</t>
  </si>
  <si>
    <t>其他畜牧业</t>
  </si>
  <si>
    <t>0411</t>
  </si>
  <si>
    <t>海水养殖</t>
  </si>
  <si>
    <t>0412</t>
  </si>
  <si>
    <t>内陆养殖</t>
  </si>
  <si>
    <t>0421</t>
  </si>
  <si>
    <t>海水捕捞</t>
  </si>
  <si>
    <t>0422</t>
  </si>
  <si>
    <t>内陆捕捞</t>
  </si>
  <si>
    <t>0511</t>
  </si>
  <si>
    <t>农业机械服务</t>
  </si>
  <si>
    <t>0512</t>
  </si>
  <si>
    <t>灌溉服务</t>
  </si>
  <si>
    <t>0513</t>
  </si>
  <si>
    <t>农产品初加工服务</t>
  </si>
  <si>
    <t>0519</t>
  </si>
  <si>
    <t>其他农业服务</t>
  </si>
  <si>
    <t>0521</t>
  </si>
  <si>
    <t>林业有害生物防治服务</t>
  </si>
  <si>
    <t>0522</t>
  </si>
  <si>
    <t>森林防火服务</t>
  </si>
  <si>
    <t>0523</t>
  </si>
  <si>
    <t>林产品初级加工服务</t>
  </si>
  <si>
    <t>0529</t>
  </si>
  <si>
    <t>其他林业服务</t>
  </si>
  <si>
    <t>0530</t>
  </si>
  <si>
    <t>畜牧服务业</t>
  </si>
  <si>
    <t>0540</t>
  </si>
  <si>
    <t>渔业服务业</t>
  </si>
  <si>
    <t>0610</t>
  </si>
  <si>
    <t>烟煤和无烟煤开采洗选</t>
  </si>
  <si>
    <t>0620</t>
  </si>
  <si>
    <t>褐煤开采洗选</t>
  </si>
  <si>
    <t>0690</t>
  </si>
  <si>
    <t>其他煤炭采选</t>
  </si>
  <si>
    <t>0710</t>
  </si>
  <si>
    <t>石油开采</t>
  </si>
  <si>
    <t>0720</t>
  </si>
  <si>
    <t>天然气开采</t>
  </si>
  <si>
    <t>0810</t>
  </si>
  <si>
    <t>铁矿采选</t>
  </si>
  <si>
    <t>0820</t>
  </si>
  <si>
    <t>锰矿、铬矿采选</t>
  </si>
  <si>
    <t>0890</t>
  </si>
  <si>
    <t>其他黑色金属矿采选</t>
  </si>
  <si>
    <t>0911</t>
  </si>
  <si>
    <t>铜矿采选</t>
  </si>
  <si>
    <t>0912</t>
  </si>
  <si>
    <t>铅锌矿采选</t>
  </si>
  <si>
    <t>0913</t>
  </si>
  <si>
    <t>镍钴矿采选</t>
  </si>
  <si>
    <t>0914</t>
  </si>
  <si>
    <t>锡矿采选</t>
  </si>
  <si>
    <t>0915</t>
  </si>
  <si>
    <t>锑矿采选</t>
  </si>
  <si>
    <t>0916</t>
  </si>
  <si>
    <t>铝矿采选</t>
  </si>
  <si>
    <t>0917</t>
  </si>
  <si>
    <t>镁矿采选</t>
  </si>
  <si>
    <t>0919</t>
  </si>
  <si>
    <t>其他常用有色金属矿采选</t>
  </si>
  <si>
    <t>0921</t>
  </si>
  <si>
    <t>金矿采选</t>
  </si>
  <si>
    <t>0922</t>
  </si>
  <si>
    <t>银矿采选</t>
  </si>
  <si>
    <t>0929</t>
  </si>
  <si>
    <t>其他贵金属矿采选</t>
  </si>
  <si>
    <t>0931</t>
  </si>
  <si>
    <t>钨钼矿采选</t>
  </si>
  <si>
    <t>0932</t>
  </si>
  <si>
    <t>稀土金属矿采选</t>
  </si>
  <si>
    <t>0933</t>
  </si>
  <si>
    <t>放射性金属矿采选</t>
  </si>
  <si>
    <t>0939</t>
  </si>
  <si>
    <t>其他稀有金属矿采选</t>
  </si>
  <si>
    <t>1011</t>
  </si>
  <si>
    <t>石灰石、石膏开采</t>
  </si>
  <si>
    <t>1012</t>
  </si>
  <si>
    <t>建筑装饰用石开采</t>
  </si>
  <si>
    <t>1013</t>
  </si>
  <si>
    <t>耐火土石开采</t>
  </si>
  <si>
    <t>1019</t>
  </si>
  <si>
    <t>粘土及其他土砂石开采</t>
  </si>
  <si>
    <t>1020</t>
  </si>
  <si>
    <t>化学矿开采</t>
  </si>
  <si>
    <t>1030</t>
  </si>
  <si>
    <t>采盐</t>
  </si>
  <si>
    <t>1091</t>
  </si>
  <si>
    <t>石棉、云母矿采选</t>
  </si>
  <si>
    <t>1092</t>
  </si>
  <si>
    <t>石墨、滑石采选</t>
  </si>
  <si>
    <t>1093</t>
  </si>
  <si>
    <t>宝石、玉石采选</t>
  </si>
  <si>
    <t>1099</t>
  </si>
  <si>
    <t>其他未列明非金属矿采选</t>
  </si>
  <si>
    <t>1110</t>
  </si>
  <si>
    <t>煤炭开采和洗选辅助活动</t>
  </si>
  <si>
    <t>1120</t>
  </si>
  <si>
    <t>石油和天然气开采辅助活动</t>
  </si>
  <si>
    <t>1190</t>
  </si>
  <si>
    <t>其他开采辅助活动</t>
  </si>
  <si>
    <t>1200</t>
  </si>
  <si>
    <t>其他采矿业</t>
  </si>
  <si>
    <t>1310</t>
  </si>
  <si>
    <t>谷物磨制</t>
  </si>
  <si>
    <t>1320</t>
  </si>
  <si>
    <t>饲料加工</t>
  </si>
  <si>
    <t>1331</t>
  </si>
  <si>
    <t>食用植物油加工</t>
  </si>
  <si>
    <t>1332</t>
  </si>
  <si>
    <t>非食用植物油加工</t>
  </si>
  <si>
    <t>1340</t>
  </si>
  <si>
    <t>制糖业</t>
  </si>
  <si>
    <t>1351</t>
  </si>
  <si>
    <t>牲畜屠宰</t>
  </si>
  <si>
    <t>1352</t>
  </si>
  <si>
    <t>禽类屠宰</t>
  </si>
  <si>
    <t>1353</t>
  </si>
  <si>
    <t>肉制品及副产品加工</t>
  </si>
  <si>
    <t>1361</t>
  </si>
  <si>
    <t>水产品冷冻加工</t>
  </si>
  <si>
    <t>1362</t>
  </si>
  <si>
    <t>鱼糜制品及水产品干腌制加工</t>
  </si>
  <si>
    <t>1363</t>
  </si>
  <si>
    <t>水产饲料制造</t>
  </si>
  <si>
    <t>1364</t>
  </si>
  <si>
    <t>鱼油提取及制品制造</t>
  </si>
  <si>
    <t>1369</t>
  </si>
  <si>
    <t>其他水产品加工</t>
  </si>
  <si>
    <t>1371</t>
  </si>
  <si>
    <t>蔬菜加工</t>
  </si>
  <si>
    <t>1372</t>
  </si>
  <si>
    <t>水果和坚果加工</t>
  </si>
  <si>
    <t>1391</t>
  </si>
  <si>
    <t>淀粉及淀粉制品制造</t>
  </si>
  <si>
    <t>1392</t>
  </si>
  <si>
    <t>豆制品制造</t>
  </si>
  <si>
    <t>1393</t>
  </si>
  <si>
    <t>蛋品加工</t>
  </si>
  <si>
    <t>1399</t>
  </si>
  <si>
    <t>其他未列明农副食品加工</t>
  </si>
  <si>
    <t>1411</t>
  </si>
  <si>
    <t>糕点、面包制造</t>
  </si>
  <si>
    <t>1419</t>
  </si>
  <si>
    <t>饼干及其他焙烤食品制造</t>
  </si>
  <si>
    <t>1421</t>
  </si>
  <si>
    <t>糖果、巧克力制造</t>
  </si>
  <si>
    <t>1422</t>
  </si>
  <si>
    <t>蜜饯制作</t>
  </si>
  <si>
    <t>1431</t>
  </si>
  <si>
    <t>米、面制品制造</t>
  </si>
  <si>
    <t>1432</t>
  </si>
  <si>
    <t>速冻食品制造</t>
  </si>
  <si>
    <t>1439</t>
  </si>
  <si>
    <t>方便面及其他方便食品制造</t>
  </si>
  <si>
    <t>1440</t>
  </si>
  <si>
    <t>乳制品制造</t>
  </si>
  <si>
    <t>1451</t>
  </si>
  <si>
    <t>肉、禽类罐头制造</t>
  </si>
  <si>
    <t>1452</t>
  </si>
  <si>
    <t>水产品罐头制造</t>
  </si>
  <si>
    <t>1453</t>
  </si>
  <si>
    <t>蔬菜、水果罐头制造</t>
  </si>
  <si>
    <t>1459</t>
  </si>
  <si>
    <t>其他罐头食品制造</t>
  </si>
  <si>
    <t>1461</t>
  </si>
  <si>
    <t>味精制造</t>
  </si>
  <si>
    <t>1462</t>
  </si>
  <si>
    <t>酱油、食醋及类似制品制造</t>
  </si>
  <si>
    <t>1469</t>
  </si>
  <si>
    <t>其他调味品、发酵制品制造</t>
  </si>
  <si>
    <t>1491</t>
  </si>
  <si>
    <t>营养食品制造</t>
  </si>
  <si>
    <t>1492</t>
  </si>
  <si>
    <t>保健食品制造</t>
  </si>
  <si>
    <t>1493</t>
  </si>
  <si>
    <t>冷冻饮品及食用冰制造</t>
  </si>
  <si>
    <t>1494</t>
  </si>
  <si>
    <t>盐加工</t>
  </si>
  <si>
    <t>1495</t>
  </si>
  <si>
    <t>食品及饲料添加剂制造</t>
  </si>
  <si>
    <t>1499</t>
  </si>
  <si>
    <t>其他未列明食品制造</t>
  </si>
  <si>
    <t>1511</t>
  </si>
  <si>
    <t>酒精制造</t>
  </si>
  <si>
    <t>1512</t>
  </si>
  <si>
    <t>白酒制造</t>
  </si>
  <si>
    <t>1513</t>
  </si>
  <si>
    <t>啤酒制造</t>
  </si>
  <si>
    <t>1514</t>
  </si>
  <si>
    <t>黄酒制造</t>
  </si>
  <si>
    <t>1515</t>
  </si>
  <si>
    <t>葡萄酒制造</t>
  </si>
  <si>
    <t>1519</t>
  </si>
  <si>
    <t>其他酒制造</t>
  </si>
  <si>
    <t>1521</t>
  </si>
  <si>
    <t>碳酸饮料制造</t>
  </si>
  <si>
    <t>1522</t>
  </si>
  <si>
    <t>瓶（罐）装饮用水制造</t>
  </si>
  <si>
    <t>1523</t>
  </si>
  <si>
    <t>果菜汁及果菜汁饮料制造</t>
  </si>
  <si>
    <t>1524</t>
  </si>
  <si>
    <t>含乳饮料和植物蛋白饮料制造</t>
  </si>
  <si>
    <t>1525</t>
  </si>
  <si>
    <t>固体饮料制造</t>
  </si>
  <si>
    <t>1529</t>
  </si>
  <si>
    <t>茶饮料及其他饮料制造</t>
  </si>
  <si>
    <t>1530</t>
  </si>
  <si>
    <t>精制茶加工</t>
  </si>
  <si>
    <t>1610</t>
  </si>
  <si>
    <t>烟叶复烤</t>
  </si>
  <si>
    <t>1620</t>
  </si>
  <si>
    <t>卷烟制造</t>
  </si>
  <si>
    <t>1690</t>
  </si>
  <si>
    <t>其他烟草制品制造</t>
  </si>
  <si>
    <t>1711</t>
  </si>
  <si>
    <t>棉纺纱加工</t>
  </si>
  <si>
    <t>1712</t>
  </si>
  <si>
    <t>棉织造加工</t>
  </si>
  <si>
    <t>1713</t>
  </si>
  <si>
    <t>棉印染精加工</t>
  </si>
  <si>
    <t>1721</t>
  </si>
  <si>
    <t>毛条和毛纱线加工</t>
  </si>
  <si>
    <t>1722</t>
  </si>
  <si>
    <t>毛织造加工</t>
  </si>
  <si>
    <t>1723</t>
  </si>
  <si>
    <t>毛染整精加工</t>
  </si>
  <si>
    <t>1731</t>
  </si>
  <si>
    <t>麻纤维纺前加工和纺纱</t>
  </si>
  <si>
    <t>1732</t>
  </si>
  <si>
    <t>麻织造加工</t>
  </si>
  <si>
    <t>1733</t>
  </si>
  <si>
    <t>麻染整精加工</t>
  </si>
  <si>
    <t>1741</t>
  </si>
  <si>
    <t>缫丝加工</t>
  </si>
  <si>
    <t>1742</t>
  </si>
  <si>
    <t>绢纺和丝织加工</t>
  </si>
  <si>
    <t>1743</t>
  </si>
  <si>
    <t>丝印染精加工</t>
  </si>
  <si>
    <t>1751</t>
  </si>
  <si>
    <t>化纤织造加工</t>
  </si>
  <si>
    <t>1752</t>
  </si>
  <si>
    <t>化纤织物染整精加工</t>
  </si>
  <si>
    <t>1761</t>
  </si>
  <si>
    <t>针织或钩针编织物织造</t>
  </si>
  <si>
    <t>1762</t>
  </si>
  <si>
    <t>针织或钩针编织物印染精加工</t>
  </si>
  <si>
    <t>1763</t>
  </si>
  <si>
    <t>针织或钩针编织品制造</t>
  </si>
  <si>
    <t>1771</t>
  </si>
  <si>
    <t>床上用品制造</t>
  </si>
  <si>
    <t>1772</t>
  </si>
  <si>
    <t>毛巾类制品制造</t>
  </si>
  <si>
    <t>1773</t>
  </si>
  <si>
    <t>窗帘、布艺类产品制造</t>
  </si>
  <si>
    <t>1779</t>
  </si>
  <si>
    <t>其他家用纺织制成品制造</t>
  </si>
  <si>
    <t>1781</t>
  </si>
  <si>
    <t>非织造布制造</t>
  </si>
  <si>
    <t>1782</t>
  </si>
  <si>
    <t>绳、索、缆制造</t>
  </si>
  <si>
    <t>1783</t>
  </si>
  <si>
    <t>纺织带和帘子布制造</t>
  </si>
  <si>
    <t>1784</t>
  </si>
  <si>
    <t>篷、帆布制造</t>
  </si>
  <si>
    <t>1789</t>
  </si>
  <si>
    <t>其他非家用纺织制成品制造</t>
  </si>
  <si>
    <t>1810</t>
  </si>
  <si>
    <t>机织服装制造</t>
  </si>
  <si>
    <t>1820</t>
  </si>
  <si>
    <t>针织或钩针编织服装制造</t>
  </si>
  <si>
    <t>1830</t>
  </si>
  <si>
    <t>服饰制造</t>
  </si>
  <si>
    <t>1910</t>
  </si>
  <si>
    <t>皮革鞣制加工</t>
  </si>
  <si>
    <t>1921</t>
  </si>
  <si>
    <t>皮革服装制造</t>
  </si>
  <si>
    <t>1922</t>
  </si>
  <si>
    <t>皮箱、包（袋）制造</t>
  </si>
  <si>
    <t>1923</t>
  </si>
  <si>
    <t>皮手套及皮装饰制品制造</t>
  </si>
  <si>
    <t>1929</t>
  </si>
  <si>
    <t>其他皮革制品制造</t>
  </si>
  <si>
    <t>1931</t>
  </si>
  <si>
    <t>毛皮鞣制加工</t>
  </si>
  <si>
    <t>1932</t>
  </si>
  <si>
    <t>毛皮服装加工</t>
  </si>
  <si>
    <t>1939</t>
  </si>
  <si>
    <t>其他毛皮制品加工</t>
  </si>
  <si>
    <t>1941</t>
  </si>
  <si>
    <t>羽毛（绒）加工</t>
  </si>
  <si>
    <t>1942</t>
  </si>
  <si>
    <t>羽毛（绒）制品加工</t>
  </si>
  <si>
    <t>1951</t>
  </si>
  <si>
    <t>纺织面料鞋制造</t>
  </si>
  <si>
    <t>1952</t>
  </si>
  <si>
    <t>皮鞋制造</t>
  </si>
  <si>
    <t>1953</t>
  </si>
  <si>
    <t>塑料鞋制造</t>
  </si>
  <si>
    <t>1954</t>
  </si>
  <si>
    <t>橡胶鞋制造</t>
  </si>
  <si>
    <t>1959</t>
  </si>
  <si>
    <t>其他制鞋业</t>
  </si>
  <si>
    <t>2011</t>
  </si>
  <si>
    <t>锯材加工</t>
  </si>
  <si>
    <t>2012</t>
  </si>
  <si>
    <t>木片加工</t>
  </si>
  <si>
    <t>2013</t>
  </si>
  <si>
    <t>单板加工</t>
  </si>
  <si>
    <t>2019</t>
  </si>
  <si>
    <t>其他木材加工</t>
  </si>
  <si>
    <t>2021</t>
  </si>
  <si>
    <t>胶合板制造</t>
  </si>
  <si>
    <t>2022</t>
  </si>
  <si>
    <t>纤维板制造</t>
  </si>
  <si>
    <t>2023</t>
  </si>
  <si>
    <t>刨花板制造</t>
  </si>
  <si>
    <t>2029</t>
  </si>
  <si>
    <t>其他人造板制造</t>
  </si>
  <si>
    <t>2031</t>
  </si>
  <si>
    <t>建筑用木料及木材组件加工</t>
  </si>
  <si>
    <t>2032</t>
  </si>
  <si>
    <t>木门窗、楼梯制造</t>
  </si>
  <si>
    <t>2033</t>
  </si>
  <si>
    <t>地板制造</t>
  </si>
  <si>
    <t>2034</t>
  </si>
  <si>
    <t>木制容器制造</t>
  </si>
  <si>
    <t>2039</t>
  </si>
  <si>
    <t>软木制品及其他木制品制造</t>
  </si>
  <si>
    <t>2041</t>
  </si>
  <si>
    <t>竹制品制造</t>
  </si>
  <si>
    <t>2042</t>
  </si>
  <si>
    <t>藤制品制造</t>
  </si>
  <si>
    <t>2043</t>
  </si>
  <si>
    <t>棕制品制造</t>
  </si>
  <si>
    <t>2049</t>
  </si>
  <si>
    <t>草及其他制品制造</t>
  </si>
  <si>
    <t>2110</t>
  </si>
  <si>
    <t>木质家具制造</t>
  </si>
  <si>
    <t>2120</t>
  </si>
  <si>
    <t>竹、藤家具制造</t>
  </si>
  <si>
    <t>2130</t>
  </si>
  <si>
    <t>金属家具制造</t>
  </si>
  <si>
    <t>2140</t>
  </si>
  <si>
    <t>塑料家具制造</t>
  </si>
  <si>
    <t>2190</t>
  </si>
  <si>
    <t>其他家具制造</t>
  </si>
  <si>
    <t>2211</t>
  </si>
  <si>
    <t>木竹浆制造</t>
  </si>
  <si>
    <t>2212</t>
  </si>
  <si>
    <t>非木竹浆制造</t>
  </si>
  <si>
    <t>2221</t>
  </si>
  <si>
    <t>机制纸及纸板制造</t>
  </si>
  <si>
    <t>2222</t>
  </si>
  <si>
    <t>手工纸制造</t>
  </si>
  <si>
    <t>2223</t>
  </si>
  <si>
    <t>加工纸制造</t>
  </si>
  <si>
    <t>2231</t>
  </si>
  <si>
    <t>纸和纸板容器制造</t>
  </si>
  <si>
    <t>2239</t>
  </si>
  <si>
    <t>其他纸制品制造</t>
  </si>
  <si>
    <t>2311</t>
  </si>
  <si>
    <t>书、报刊印刷</t>
  </si>
  <si>
    <t>2312</t>
  </si>
  <si>
    <t>本册印制</t>
  </si>
  <si>
    <t>2319</t>
  </si>
  <si>
    <t>包装装潢及其他印刷</t>
  </si>
  <si>
    <t>2320</t>
  </si>
  <si>
    <t>装订及印刷相关服务</t>
  </si>
  <si>
    <t>2330</t>
  </si>
  <si>
    <t>记录媒介复制</t>
  </si>
  <si>
    <t>2411</t>
  </si>
  <si>
    <t>文具制造</t>
  </si>
  <si>
    <t>2412</t>
  </si>
  <si>
    <t>笔的制造</t>
  </si>
  <si>
    <t>2413</t>
  </si>
  <si>
    <t>教学用模型及教具制造</t>
  </si>
  <si>
    <t>2414</t>
  </si>
  <si>
    <t>墨水、墨汁制造</t>
  </si>
  <si>
    <t>2419</t>
  </si>
  <si>
    <t>其他文教办公用品制造</t>
  </si>
  <si>
    <t>2421</t>
  </si>
  <si>
    <t>中乐器制造</t>
  </si>
  <si>
    <t>2422</t>
  </si>
  <si>
    <t>西乐器制造</t>
  </si>
  <si>
    <t>2423</t>
  </si>
  <si>
    <t>电子乐器制造</t>
  </si>
  <si>
    <t>2429</t>
  </si>
  <si>
    <t>其他乐器及零件制造</t>
  </si>
  <si>
    <t>2431</t>
  </si>
  <si>
    <t>雕塑工艺品制造</t>
  </si>
  <si>
    <t>2432</t>
  </si>
  <si>
    <t>金属工艺品制造</t>
  </si>
  <si>
    <t>2433</t>
  </si>
  <si>
    <t>漆器工艺品制造</t>
  </si>
  <si>
    <t>2434</t>
  </si>
  <si>
    <t>花画工艺品制造</t>
  </si>
  <si>
    <t>2435</t>
  </si>
  <si>
    <t>天然植物纤维编织工艺品制造</t>
  </si>
  <si>
    <t>2436</t>
  </si>
  <si>
    <t>抽纱刺绣工艺品制造</t>
  </si>
  <si>
    <t>2437</t>
  </si>
  <si>
    <t>地毯、挂毯制造</t>
  </si>
  <si>
    <t>2438</t>
  </si>
  <si>
    <t>珠宝首饰及有关物品制造</t>
  </si>
  <si>
    <t>2439</t>
  </si>
  <si>
    <t>其他工艺美术品制造</t>
  </si>
  <si>
    <t>2441</t>
  </si>
  <si>
    <t>球类制造</t>
  </si>
  <si>
    <t>2442</t>
  </si>
  <si>
    <t>体育器材及配件制造</t>
  </si>
  <si>
    <t>2443</t>
  </si>
  <si>
    <t>训练健身器材制造</t>
  </si>
  <si>
    <t>2444</t>
  </si>
  <si>
    <t>运动防护用具制造</t>
  </si>
  <si>
    <t>2449</t>
  </si>
  <si>
    <t>其他体育用品制造</t>
  </si>
  <si>
    <t>2450</t>
  </si>
  <si>
    <t>玩具制造</t>
  </si>
  <si>
    <t>2461</t>
  </si>
  <si>
    <t>露天游乐场所游乐设备制造</t>
  </si>
  <si>
    <t>2462</t>
  </si>
  <si>
    <t>游艺用品及室内游艺器材制造</t>
  </si>
  <si>
    <t>2469</t>
  </si>
  <si>
    <t>其他娱乐用品制造</t>
  </si>
  <si>
    <t>2511</t>
  </si>
  <si>
    <t>原油加工及石油制品制造</t>
  </si>
  <si>
    <t>2512</t>
  </si>
  <si>
    <t>人造原油制造</t>
  </si>
  <si>
    <t>2520</t>
  </si>
  <si>
    <t>炼焦</t>
  </si>
  <si>
    <t>2530</t>
  </si>
  <si>
    <t>核燃料加工</t>
  </si>
  <si>
    <t>2611</t>
  </si>
  <si>
    <t>无机酸制造</t>
  </si>
  <si>
    <t>2612</t>
  </si>
  <si>
    <t>无机碱制造</t>
  </si>
  <si>
    <t>2613</t>
  </si>
  <si>
    <t>无机盐制造</t>
  </si>
  <si>
    <t>2614</t>
  </si>
  <si>
    <t>有机化学原料制造</t>
  </si>
  <si>
    <t>2619</t>
  </si>
  <si>
    <t>其他基础化学原料制造</t>
  </si>
  <si>
    <t>2621</t>
  </si>
  <si>
    <t>氮肥制造</t>
  </si>
  <si>
    <t>2622</t>
  </si>
  <si>
    <t>磷肥制造</t>
  </si>
  <si>
    <t>2623</t>
  </si>
  <si>
    <t>钾肥制造</t>
  </si>
  <si>
    <t>2624</t>
  </si>
  <si>
    <t>复混肥料制造</t>
  </si>
  <si>
    <t>2625</t>
  </si>
  <si>
    <t>有机肥料及微生物肥料制造</t>
  </si>
  <si>
    <t>2629</t>
  </si>
  <si>
    <t>其他肥料制造</t>
  </si>
  <si>
    <t>2631</t>
  </si>
  <si>
    <t>化学农药制造</t>
  </si>
  <si>
    <t>2632</t>
  </si>
  <si>
    <t>生物化学农药及微生物农药制造</t>
  </si>
  <si>
    <t>2641</t>
  </si>
  <si>
    <t>涂料制造</t>
  </si>
  <si>
    <t>2642</t>
  </si>
  <si>
    <t>油墨及类似产品制造</t>
  </si>
  <si>
    <t>2643</t>
  </si>
  <si>
    <t>颜料制造</t>
  </si>
  <si>
    <t>2644</t>
  </si>
  <si>
    <t>染料制造</t>
  </si>
  <si>
    <t>2645</t>
  </si>
  <si>
    <t>密封用填料及类似品制造</t>
  </si>
  <si>
    <t>2651</t>
  </si>
  <si>
    <t>初级形态塑料及合成树脂制造</t>
  </si>
  <si>
    <t>2652</t>
  </si>
  <si>
    <t>合成橡胶制造</t>
  </si>
  <si>
    <t>2653</t>
  </si>
  <si>
    <t>合成纤维单（聚合）体制造</t>
  </si>
  <si>
    <t>2659</t>
  </si>
  <si>
    <t>其他合成材料制造</t>
  </si>
  <si>
    <t>2661</t>
  </si>
  <si>
    <t>化学试剂和助剂制造</t>
  </si>
  <si>
    <t>2662</t>
  </si>
  <si>
    <t>专项化学用品制造</t>
  </si>
  <si>
    <t>2663</t>
  </si>
  <si>
    <t>林产化学产品制造</t>
  </si>
  <si>
    <t>2664</t>
  </si>
  <si>
    <t>信息化学品制造</t>
  </si>
  <si>
    <t>2665</t>
  </si>
  <si>
    <t>环境污染处理专用药剂材料制造</t>
  </si>
  <si>
    <t>2666</t>
  </si>
  <si>
    <t>动物胶制造</t>
  </si>
  <si>
    <t>2669</t>
  </si>
  <si>
    <t>其他专用化学产品制造</t>
  </si>
  <si>
    <t>2671</t>
  </si>
  <si>
    <t>炸药及火工产品制造</t>
  </si>
  <si>
    <t>2672</t>
  </si>
  <si>
    <t>焰火、鞭炮产品制造</t>
  </si>
  <si>
    <t>2681</t>
  </si>
  <si>
    <t>肥皂及合成洗涤剂制造</t>
  </si>
  <si>
    <t>2682</t>
  </si>
  <si>
    <t>化妆品制造</t>
  </si>
  <si>
    <t>2683</t>
  </si>
  <si>
    <t>口腔清洁用品制造</t>
  </si>
  <si>
    <t>2684</t>
  </si>
  <si>
    <t>香料、香精制造</t>
  </si>
  <si>
    <t>2689</t>
  </si>
  <si>
    <t>其他日用化学产品制造</t>
  </si>
  <si>
    <t>2710</t>
  </si>
  <si>
    <t>化学药品原料药制造</t>
  </si>
  <si>
    <t>2720</t>
  </si>
  <si>
    <t>化学药品制剂制造</t>
  </si>
  <si>
    <t>2730</t>
  </si>
  <si>
    <t>中药饮片加工</t>
  </si>
  <si>
    <t>2740</t>
  </si>
  <si>
    <t>中成药生产</t>
  </si>
  <si>
    <t>2750</t>
  </si>
  <si>
    <t>兽用药品制造</t>
  </si>
  <si>
    <t>2760</t>
  </si>
  <si>
    <t>生物药品制造</t>
  </si>
  <si>
    <t>2770</t>
  </si>
  <si>
    <t>卫生材料及医药用品制造</t>
  </si>
  <si>
    <t>2811</t>
  </si>
  <si>
    <t>化纤浆粕制造</t>
  </si>
  <si>
    <t>2812</t>
  </si>
  <si>
    <t>人造纤维（纤维素纤维）制造</t>
  </si>
  <si>
    <t>2821</t>
  </si>
  <si>
    <t>锦纶纤维制造</t>
  </si>
  <si>
    <t>2822</t>
  </si>
  <si>
    <t>涤纶纤维制造</t>
  </si>
  <si>
    <t>2823</t>
  </si>
  <si>
    <t>腈纶纤维制造</t>
  </si>
  <si>
    <t>2824</t>
  </si>
  <si>
    <t>维纶纤维制造</t>
  </si>
  <si>
    <t>2825</t>
  </si>
  <si>
    <t>丙纶纤维制造</t>
  </si>
  <si>
    <t>2826</t>
  </si>
  <si>
    <t>氨纶纤维制造</t>
  </si>
  <si>
    <t>2829</t>
  </si>
  <si>
    <t>其他合成纤维制造</t>
  </si>
  <si>
    <t>申报类型代码</t>
  </si>
  <si>
    <t>申报类型名称</t>
  </si>
  <si>
    <t>汇总纳税企业代码</t>
  </si>
  <si>
    <t>汇总纳税企业</t>
  </si>
  <si>
    <t>Y</t>
  </si>
  <si>
    <t>N</t>
  </si>
  <si>
    <t>是</t>
  </si>
  <si>
    <t>否</t>
  </si>
  <si>
    <t>国家限制或禁止行业</t>
  </si>
  <si>
    <t>国家限制或禁止行业</t>
  </si>
  <si>
    <t>上市公司</t>
  </si>
  <si>
    <t>境内</t>
  </si>
  <si>
    <t>境外</t>
  </si>
  <si>
    <t>事业单位会计准则</t>
  </si>
  <si>
    <t>事业单位会计制度</t>
  </si>
  <si>
    <t>科学事业单位会计制度</t>
  </si>
  <si>
    <t>医院会计制度</t>
  </si>
  <si>
    <t>高等学校会计制度</t>
  </si>
  <si>
    <t>中小学会计制度</t>
  </si>
  <si>
    <t>彩票机构会计制度</t>
  </si>
  <si>
    <t>重组交易类型</t>
  </si>
  <si>
    <t>法律形式改变</t>
  </si>
  <si>
    <t>债务重组</t>
  </si>
  <si>
    <t>股权收购</t>
  </si>
  <si>
    <t>资产收购</t>
  </si>
  <si>
    <t>合并</t>
  </si>
  <si>
    <t>分立</t>
  </si>
  <si>
    <t>债务人</t>
  </si>
  <si>
    <t>债权人</t>
  </si>
  <si>
    <t>收购方</t>
  </si>
  <si>
    <t>转让方</t>
  </si>
  <si>
    <t>被收购企业</t>
  </si>
  <si>
    <t>合并企业</t>
  </si>
  <si>
    <t>被合并企业</t>
  </si>
  <si>
    <t>被合并企业股东</t>
  </si>
  <si>
    <t>分立企业</t>
  </si>
  <si>
    <t>被分立企业</t>
  </si>
  <si>
    <t>被分立企业股东</t>
  </si>
  <si>
    <t>01</t>
  </si>
  <si>
    <t>02</t>
  </si>
  <si>
    <t>03</t>
  </si>
  <si>
    <t>04</t>
  </si>
  <si>
    <t>05</t>
  </si>
  <si>
    <t>06</t>
  </si>
  <si>
    <t>07</t>
  </si>
  <si>
    <t>08</t>
  </si>
  <si>
    <t>09</t>
  </si>
  <si>
    <t>证件种类代码</t>
  </si>
  <si>
    <t>证件种类名称</t>
  </si>
  <si>
    <t>中国护照</t>
  </si>
  <si>
    <t>城镇退役士兵自谋职业证</t>
  </si>
  <si>
    <t>单位</t>
  </si>
  <si>
    <t>组织机构代码证</t>
  </si>
  <si>
    <t>其他单位证件</t>
  </si>
  <si>
    <t>个人</t>
  </si>
  <si>
    <t>居民身份证</t>
  </si>
  <si>
    <t>军官证</t>
  </si>
  <si>
    <t>武警警官证</t>
  </si>
  <si>
    <t>士兵证</t>
  </si>
  <si>
    <t>军队离退休干部证</t>
  </si>
  <si>
    <t>残疾人证</t>
  </si>
  <si>
    <t>残疾军人证（1-8级）</t>
  </si>
  <si>
    <t>外国护照</t>
  </si>
  <si>
    <t>港澳同胞回乡证</t>
  </si>
  <si>
    <t>港澳居民来往内地通行证</t>
  </si>
  <si>
    <t>台胞证</t>
  </si>
  <si>
    <t>中华人民共和国往来港澳通行证</t>
  </si>
  <si>
    <t>台湾居民来往大陆通行证</t>
  </si>
  <si>
    <t>大陆居民往来台湾通行证</t>
  </si>
  <si>
    <t>外国人居留证</t>
  </si>
  <si>
    <t>外交官证</t>
  </si>
  <si>
    <t>使（领事）馆证</t>
  </si>
  <si>
    <t>海员证</t>
  </si>
  <si>
    <t>香港永久性居民身份证</t>
  </si>
  <si>
    <t>台湾身份证</t>
  </si>
  <si>
    <t>澳门特别行政区永久性居民身份证</t>
  </si>
  <si>
    <t>外国人身份证件</t>
  </si>
  <si>
    <t>高校毕业生自主创业证</t>
  </si>
  <si>
    <t>就业失业登记证</t>
  </si>
  <si>
    <t>退休证</t>
  </si>
  <si>
    <t>离休证</t>
  </si>
  <si>
    <t>其他个人证件</t>
  </si>
  <si>
    <t>营业执照</t>
  </si>
  <si>
    <t>外国人永久居留身份证（外国人永久居留证）</t>
  </si>
  <si>
    <t>税务登记证</t>
  </si>
  <si>
    <t>医学出生证明</t>
  </si>
  <si>
    <t>香港特别行政区护照</t>
  </si>
  <si>
    <t>澳门特别行政区护照</t>
  </si>
  <si>
    <t>就业创业证</t>
  </si>
  <si>
    <t>随军家属身份证明</t>
  </si>
  <si>
    <t>中国人民解放军军官转业证书</t>
  </si>
  <si>
    <t>中国人民解放军义务兵退出现役证</t>
  </si>
  <si>
    <t>中国人民解放军士官退出现役证</t>
  </si>
  <si>
    <t>N</t>
  </si>
  <si>
    <t>一般性税务处理</t>
  </si>
  <si>
    <t>特殊性税务处理（递延纳税）</t>
  </si>
  <si>
    <t>3(2-1)</t>
  </si>
  <si>
    <t>6(5-4)</t>
  </si>
  <si>
    <t>7(3+6)</t>
  </si>
  <si>
    <t>一、债务重组</t>
  </si>
  <si>
    <t>其中：以非货币性资产清偿债务</t>
  </si>
  <si>
    <t>债转股</t>
  </si>
  <si>
    <t>二、股权收购</t>
  </si>
  <si>
    <t>其中：涉及跨境重组的股权收购</t>
  </si>
  <si>
    <t>三、资产收购</t>
  </si>
  <si>
    <t>其中：涉及跨境重组的资产收购</t>
  </si>
  <si>
    <t>四、企业合并（9+10）</t>
  </si>
  <si>
    <t>（一）同一控制下企业合并</t>
  </si>
  <si>
    <t>（二）非同一控制下企业合并</t>
  </si>
  <si>
    <t>五、企业分立</t>
  </si>
  <si>
    <t>六、非货币性资产对外投资</t>
  </si>
  <si>
    <t>七、技术入股</t>
  </si>
  <si>
    <t>合计（1+4+6+8+11+12+13+14+15）</t>
  </si>
  <si>
    <t>八、股权划转、资产划转</t>
  </si>
  <si>
    <t>企业重组及递延纳税事项纳税调整明细表</t>
  </si>
  <si>
    <t>ybzzje</t>
  </si>
  <si>
    <t>ybssje</t>
  </si>
  <si>
    <t>ybnstzje</t>
  </si>
  <si>
    <t>tszzje</t>
  </si>
  <si>
    <t>tsssje</t>
  </si>
  <si>
    <t>tsnstzje</t>
  </si>
  <si>
    <t>ewbhgjz</t>
  </si>
  <si>
    <t>gov.gt3.vo.sbzs.sb.sb287.QyzcnstzmxbGridlbVO</t>
  </si>
  <si>
    <t>国家和地区代码</t>
  </si>
  <si>
    <t>国家和地区名称</t>
  </si>
  <si>
    <t>阿富汗</t>
  </si>
  <si>
    <t>阿尔巴尼亚共和国</t>
  </si>
  <si>
    <t>南极洲</t>
  </si>
  <si>
    <t>阿尔及利亚民主人民共和国</t>
  </si>
  <si>
    <t>美属萨摩亚</t>
  </si>
  <si>
    <t>安道尔公国</t>
  </si>
  <si>
    <t>安哥拉共和国</t>
  </si>
  <si>
    <t>安提瓜和巴布达</t>
  </si>
  <si>
    <t>阿塞拜疆共和国</t>
  </si>
  <si>
    <t>阿根廷共和国</t>
  </si>
  <si>
    <t>澳大利亚联邦</t>
  </si>
  <si>
    <t>奥地利共和国</t>
  </si>
  <si>
    <t>巴哈马联邦</t>
  </si>
  <si>
    <t>巴林国</t>
  </si>
  <si>
    <t>孟加拉人民共和国</t>
  </si>
  <si>
    <t>亚美尼亚共和国</t>
  </si>
  <si>
    <t>巴巴多斯</t>
  </si>
  <si>
    <t>比利时王国</t>
  </si>
  <si>
    <t>百慕大</t>
  </si>
  <si>
    <t>不丹王国</t>
  </si>
  <si>
    <t>玻利维亚共和国</t>
  </si>
  <si>
    <t>波斯尼亚和黑塞哥维那</t>
  </si>
  <si>
    <t>博茨瓦纳共和国</t>
  </si>
  <si>
    <t>布维岛</t>
  </si>
  <si>
    <t>巴西联邦共和国</t>
  </si>
  <si>
    <t>伯利兹</t>
  </si>
  <si>
    <t>英属印度洋领地</t>
  </si>
  <si>
    <t>所罗门群岛</t>
  </si>
  <si>
    <t>英属维尔京群岛</t>
  </si>
  <si>
    <t>文莱达鲁萨兰国</t>
  </si>
  <si>
    <t>保加利亚共和国</t>
  </si>
  <si>
    <t>缅甸联邦</t>
  </si>
  <si>
    <t>布隆迪共和国</t>
  </si>
  <si>
    <t>白俄罗斯共和国</t>
  </si>
  <si>
    <t>柬埔寨王国</t>
  </si>
  <si>
    <t>喀麦隆共和国</t>
  </si>
  <si>
    <t>加拿大</t>
  </si>
  <si>
    <t>佛得角共和国</t>
  </si>
  <si>
    <t>开曼群岛</t>
  </si>
  <si>
    <t>中非共和国</t>
  </si>
  <si>
    <t>斯里兰卡民主社会主义共和国</t>
  </si>
  <si>
    <t>乍得共和国</t>
  </si>
  <si>
    <t>智利共和国</t>
  </si>
  <si>
    <t>中华人民共和国</t>
  </si>
  <si>
    <t>中国台湾</t>
  </si>
  <si>
    <t>圣诞岛</t>
  </si>
  <si>
    <t>科科斯（基林）群岛</t>
  </si>
  <si>
    <t>哥伦比亚共和国</t>
  </si>
  <si>
    <t>科摩罗伊斯兰联邦共和国</t>
  </si>
  <si>
    <t>马约特</t>
  </si>
  <si>
    <t>刚果共和国</t>
  </si>
  <si>
    <t>刚果民主共和国</t>
  </si>
  <si>
    <t>库克群岛</t>
  </si>
  <si>
    <t>哥斯达黎加共和国</t>
  </si>
  <si>
    <t>克罗地亚共和国</t>
  </si>
  <si>
    <t>古巴共和国</t>
  </si>
  <si>
    <t>塞浦路斯共和国</t>
  </si>
  <si>
    <t>捷克共和国</t>
  </si>
  <si>
    <t>贝宁共和国</t>
  </si>
  <si>
    <t>丹麦王国</t>
  </si>
  <si>
    <t>多米尼克国</t>
  </si>
  <si>
    <t>多米尼加共和国</t>
  </si>
  <si>
    <t>厄瓜多尔共和国</t>
  </si>
  <si>
    <t>萨尔瓦多共和国</t>
  </si>
  <si>
    <t>赤道几内亚共和国</t>
  </si>
  <si>
    <t>埃塞俄比亚联邦民主共和国</t>
  </si>
  <si>
    <t>厄立特里亚国</t>
  </si>
  <si>
    <t>爱沙尼亚共和国</t>
  </si>
  <si>
    <t>法罗群岛</t>
  </si>
  <si>
    <t>福克兰群岛（马尔维纳斯）</t>
  </si>
  <si>
    <t>南乔治亚岛和南桑德韦奇岛</t>
  </si>
  <si>
    <t>斐济群岛共和国</t>
  </si>
  <si>
    <t>芬兰共和国</t>
  </si>
  <si>
    <t>法兰西共和国</t>
  </si>
  <si>
    <t>法属圭亚那</t>
  </si>
  <si>
    <t>法属波利尼西亚</t>
  </si>
  <si>
    <t>法属南部领地</t>
  </si>
  <si>
    <t>吉布提共和国</t>
  </si>
  <si>
    <t>加蓬共和国</t>
  </si>
  <si>
    <t>格鲁吉亚</t>
  </si>
  <si>
    <t>冈比亚共和国</t>
  </si>
  <si>
    <t>巴勒斯坦国</t>
  </si>
  <si>
    <t>德意志联邦共和国</t>
  </si>
  <si>
    <t>加纳共和国</t>
  </si>
  <si>
    <t>直布罗陀</t>
  </si>
  <si>
    <t>基里巴斯共和国</t>
  </si>
  <si>
    <t>希腊共和国</t>
  </si>
  <si>
    <t>格陵兰</t>
  </si>
  <si>
    <t>格林纳达</t>
  </si>
  <si>
    <t>瓜德罗普</t>
  </si>
  <si>
    <t>关岛</t>
  </si>
  <si>
    <t>危地马拉共和国</t>
  </si>
  <si>
    <t>几内亚共和国</t>
  </si>
  <si>
    <t>圭亚那合作共和国</t>
  </si>
  <si>
    <t>海地共和国</t>
  </si>
  <si>
    <t>赫德岛和麦克唐纳岛</t>
  </si>
  <si>
    <t>梵蒂冈城国</t>
  </si>
  <si>
    <t>洪都拉斯共和国</t>
  </si>
  <si>
    <t>中国香港特别行政区</t>
  </si>
  <si>
    <t>匈牙利共和国</t>
  </si>
  <si>
    <t>冰岛共和国</t>
  </si>
  <si>
    <t>印度共和国</t>
  </si>
  <si>
    <t>印度尼西亚共和国</t>
  </si>
  <si>
    <t>伊朗伊斯兰共和国</t>
  </si>
  <si>
    <t>伊拉克共和国</t>
  </si>
  <si>
    <t>爱尔兰</t>
  </si>
  <si>
    <t>以色列国</t>
  </si>
  <si>
    <t>意大利共和国</t>
  </si>
  <si>
    <t>科特迪瓦共和国</t>
  </si>
  <si>
    <t>牙买加</t>
  </si>
  <si>
    <t>日本国</t>
  </si>
  <si>
    <t>哈萨克斯坦共和国</t>
  </si>
  <si>
    <t>约旦哈希姆王国</t>
  </si>
  <si>
    <t>肯尼亚共和国</t>
  </si>
  <si>
    <t>朝鲜民主主义人民共和国</t>
  </si>
  <si>
    <t>大韩民国</t>
  </si>
  <si>
    <t>科威特国</t>
  </si>
  <si>
    <t>吉尔吉斯共和国</t>
  </si>
  <si>
    <t>老挝人民民主共和国</t>
  </si>
  <si>
    <t>黎巴嫩共和国</t>
  </si>
  <si>
    <t>莱索托王国</t>
  </si>
  <si>
    <t>拉脱维亚共和国</t>
  </si>
  <si>
    <t>利比里亚共和国</t>
  </si>
  <si>
    <t>大阿拉伯利比亚人民社会主义民众国</t>
  </si>
  <si>
    <t>列支敦士登公国</t>
  </si>
  <si>
    <t>立陶宛共和国</t>
  </si>
  <si>
    <t>卢森堡大公国</t>
  </si>
  <si>
    <t>中国澳门特别行政区</t>
  </si>
  <si>
    <t>马达加斯加共和国</t>
  </si>
  <si>
    <t>马拉维共和国</t>
  </si>
  <si>
    <t>马来西亚</t>
  </si>
  <si>
    <t>马尔代夫共和国</t>
  </si>
  <si>
    <t>马里共和国</t>
  </si>
  <si>
    <t>马耳他共和国</t>
  </si>
  <si>
    <t>马提尼克</t>
  </si>
  <si>
    <t>毛里塔尼亚伊斯兰共和国</t>
  </si>
  <si>
    <t>毛里求斯共和国</t>
  </si>
  <si>
    <t>墨西哥合众国</t>
  </si>
  <si>
    <t>摩纳哥公国</t>
  </si>
  <si>
    <t>蒙古国</t>
  </si>
  <si>
    <t>摩尔多瓦共和国</t>
  </si>
  <si>
    <t>黑山</t>
  </si>
  <si>
    <t>蒙特塞拉特</t>
  </si>
  <si>
    <t>摩洛哥王国</t>
  </si>
  <si>
    <t>莫桑比克共和国</t>
  </si>
  <si>
    <t>阿曼苏丹国</t>
  </si>
  <si>
    <t>纳米比亚共和国</t>
  </si>
  <si>
    <t>瑙鲁共和国</t>
  </si>
  <si>
    <t>尼泊尔王国</t>
  </si>
  <si>
    <t>荷兰王国</t>
  </si>
  <si>
    <t>荷属安的列斯</t>
  </si>
  <si>
    <t>阿鲁巴</t>
  </si>
  <si>
    <t>新喀里多尼亚</t>
  </si>
  <si>
    <t>瓦努阿图共和国</t>
  </si>
  <si>
    <t>新西兰</t>
  </si>
  <si>
    <t>尼日利亚联邦共和国</t>
  </si>
  <si>
    <t>尼加拉瓜共和国</t>
  </si>
  <si>
    <t>尼日尔共和国</t>
  </si>
  <si>
    <t>纽埃</t>
  </si>
  <si>
    <t>诺福克岛</t>
  </si>
  <si>
    <t>挪威王国</t>
  </si>
  <si>
    <t>北马里亚纳自由联邦</t>
  </si>
  <si>
    <t>美国本土外小岛屿</t>
  </si>
  <si>
    <t>密克罗尼西亚联邦</t>
  </si>
  <si>
    <t>马绍尔群岛共和国</t>
  </si>
  <si>
    <t>帕劳共和国</t>
  </si>
  <si>
    <t>巴基斯坦伊斯兰共和国</t>
  </si>
  <si>
    <t>巴拿马共和国</t>
  </si>
  <si>
    <t>巴布亚新几内亚独立国</t>
  </si>
  <si>
    <t>巴拉圭共和国</t>
  </si>
  <si>
    <t>秘鲁共和国</t>
  </si>
  <si>
    <t>菲律宾共和国</t>
  </si>
  <si>
    <t>皮特凯恩</t>
  </si>
  <si>
    <t>波兰共和国</t>
  </si>
  <si>
    <t>葡萄牙共和国</t>
  </si>
  <si>
    <t>几内亚比绍共和国</t>
  </si>
  <si>
    <t>东帝汶</t>
  </si>
  <si>
    <t>波多黎各</t>
  </si>
  <si>
    <t>卡塔尔国</t>
  </si>
  <si>
    <t>留尼汪</t>
  </si>
  <si>
    <t>罗马尼亚</t>
  </si>
  <si>
    <t>俄罗斯联邦</t>
  </si>
  <si>
    <t>卢旺达共和国</t>
  </si>
  <si>
    <t>圣赫勒拿</t>
  </si>
  <si>
    <t>圣基茨和尼维斯联邦</t>
  </si>
  <si>
    <t>安圭拉</t>
  </si>
  <si>
    <t>圣卢西亚</t>
  </si>
  <si>
    <t>圣皮埃尔和密克隆</t>
  </si>
  <si>
    <t>圣文森特和格林纳丁斯</t>
  </si>
  <si>
    <t>圣马力诺共和国</t>
  </si>
  <si>
    <t>圣多美和普林西比民主共和国</t>
  </si>
  <si>
    <t>沙特阿拉伯王国</t>
  </si>
  <si>
    <t>塞内加尔共和国</t>
  </si>
  <si>
    <t>塞尔维亚</t>
  </si>
  <si>
    <t>塞舌尔共和国</t>
  </si>
  <si>
    <t>塞拉利昂共和国</t>
  </si>
  <si>
    <t>新加坡共和国</t>
  </si>
  <si>
    <t>斯洛伐克共和国</t>
  </si>
  <si>
    <t>越南社会主义共和国</t>
  </si>
  <si>
    <t>斯洛文尼亚共和国</t>
  </si>
  <si>
    <t>索马里共和国</t>
  </si>
  <si>
    <t>南非共和国</t>
  </si>
  <si>
    <t>津巴布韦共和国</t>
  </si>
  <si>
    <t>西班牙王国</t>
  </si>
  <si>
    <t>南苏丹</t>
  </si>
  <si>
    <t>西撒哈拉</t>
  </si>
  <si>
    <t>苏丹共和国</t>
  </si>
  <si>
    <t>苏里南共和国</t>
  </si>
  <si>
    <t>斯瓦尔巴岛和扬马延岛</t>
  </si>
  <si>
    <t>斯威士兰王国</t>
  </si>
  <si>
    <t>瑞典王国</t>
  </si>
  <si>
    <t>瑞士联邦</t>
  </si>
  <si>
    <t>阿拉伯叙利亚共和国</t>
  </si>
  <si>
    <t>塔吉克斯坦共和国</t>
  </si>
  <si>
    <t>泰王国</t>
  </si>
  <si>
    <t>多哥共和国</t>
  </si>
  <si>
    <t>托克劳</t>
  </si>
  <si>
    <t>汤加王国</t>
  </si>
  <si>
    <t>特立尼达和多巴哥共和国</t>
  </si>
  <si>
    <t>阿拉伯联合酋长国</t>
  </si>
  <si>
    <t>突尼斯共和国</t>
  </si>
  <si>
    <t>土耳其共和国</t>
  </si>
  <si>
    <t>土库曼斯坦</t>
  </si>
  <si>
    <t>特克斯和凯科斯群岛</t>
  </si>
  <si>
    <t>图瓦卢</t>
  </si>
  <si>
    <t>乌干达共和国</t>
  </si>
  <si>
    <t>乌克兰</t>
  </si>
  <si>
    <t>前南斯拉夫马其顿共和国</t>
  </si>
  <si>
    <t>阿拉伯埃及共和国</t>
  </si>
  <si>
    <t>大不列颠及北爱尔兰联合王国</t>
  </si>
  <si>
    <t>根西岛</t>
  </si>
  <si>
    <t>坦桑尼亚联合共和国</t>
  </si>
  <si>
    <t>美利坚合众国</t>
  </si>
  <si>
    <t>美属维尔京群岛</t>
  </si>
  <si>
    <t>布基纳法索</t>
  </si>
  <si>
    <t>乌拉圭东岸共和国</t>
  </si>
  <si>
    <t>乌兹别克斯坦共和国</t>
  </si>
  <si>
    <t>委内瑞拉共和国</t>
  </si>
  <si>
    <t>瓦利斯和富图纳</t>
  </si>
  <si>
    <t>萨摩亚独立国</t>
  </si>
  <si>
    <t>也门共和国</t>
  </si>
  <si>
    <t>南斯拉夫联盟共和国</t>
  </si>
  <si>
    <t>赞比亚共和国</t>
  </si>
  <si>
    <t>享受地方减免幅度</t>
  </si>
  <si>
    <t>享受地方减免金额</t>
  </si>
  <si>
    <t>xsdfjmje</t>
  </si>
  <si>
    <t>xsdfjmfd</t>
  </si>
  <si>
    <t>优惠方式</t>
  </si>
  <si>
    <t>优惠方式名称</t>
  </si>
  <si>
    <t>免税</t>
  </si>
  <si>
    <t>减半征收</t>
  </si>
  <si>
    <t>zwcz</t>
  </si>
  <si>
    <t>qczw</t>
  </si>
  <si>
    <t>zzg</t>
  </si>
  <si>
    <t>gqsg</t>
  </si>
  <si>
    <t>kjczgqsg</t>
  </si>
  <si>
    <t>zcsg</t>
  </si>
  <si>
    <t>kjczzcsg</t>
  </si>
  <si>
    <t>qyhb</t>
  </si>
  <si>
    <t>tykzqyhb</t>
  </si>
  <si>
    <t>ftykzqyhb</t>
  </si>
  <si>
    <t>qyfl</t>
  </si>
  <si>
    <t>dwtz</t>
  </si>
  <si>
    <t>jsrg</t>
  </si>
  <si>
    <t>gqhzzchz</t>
  </si>
  <si>
    <t>qt</t>
  </si>
  <si>
    <t>hj</t>
  </si>
  <si>
    <t>nlmfyxmGrid</t>
  </si>
  <si>
    <t>gjzdfzggjcssxmGrid</t>
  </si>
  <si>
    <t>hjbhjnjsxmGrid</t>
  </si>
  <si>
    <t>jszrxmGrid</t>
  </si>
  <si>
    <t>ssqjjzfzxmGrid</t>
  </si>
  <si>
    <t>nyglxmGrid</t>
  </si>
  <si>
    <t>qtGrid</t>
  </si>
  <si>
    <t>ewbhgjz</t>
  </si>
  <si>
    <t>hj</t>
  </si>
  <si>
    <t>投资性质</t>
  </si>
  <si>
    <t>tzxz</t>
  </si>
  <si>
    <t>一、企业本年月平均职工总人数</t>
  </si>
  <si>
    <t>二、大学专科以上职工占企业本年月平均职工总人数的比例（12÷11）</t>
  </si>
  <si>
    <t>三、研究开发人员占企业本年月平均职工总人数的比例（13÷11）</t>
  </si>
  <si>
    <t xml:space="preserve"> 四、研发费用总额</t>
  </si>
  <si>
    <t>五、研发费用占销售（营业）收入的比例</t>
  </si>
  <si>
    <t>六、境内研发费用占研发费用总额的比例（17÷16）</t>
  </si>
  <si>
    <t xml:space="preserve"> 七、企业收入总额</t>
  </si>
  <si>
    <t>八、符合条件的销售（营业）收入</t>
  </si>
  <si>
    <t>九、符合条件的收入占收入总额的比例（21÷20）</t>
  </si>
  <si>
    <t>十、集成电路设计企业、软件企业填报</t>
  </si>
  <si>
    <t>十一、重点软件企业或重点集成电路设计企业符合“领域”的填报</t>
  </si>
  <si>
    <t>十二、重点软件企业符合“出口”的填报</t>
  </si>
  <si>
    <t>十三、集成电路关键专用材料或专用设备生产企业填报</t>
  </si>
  <si>
    <t xml:space="preserve">（二）自主设计/开发收入占企业收入总额的比例（23÷20） </t>
  </si>
  <si>
    <t>（一）自主设计/开发销售（营业）收入</t>
  </si>
  <si>
    <t>（一）适用的领域</t>
  </si>
  <si>
    <t>（二）选择备案领域的销售（营业）收入</t>
  </si>
  <si>
    <t>（三）领域内的销售收入占符合条件的销售收入的比例（26÷21）</t>
  </si>
  <si>
    <t>（一）年度软件出口收入总额（美元）</t>
  </si>
  <si>
    <t>（二）年度软件出口收入总额（人民币）</t>
  </si>
  <si>
    <t>（三）软件出口收入总额占本企业年度收入总额的比例（29÷20）</t>
  </si>
  <si>
    <t>004</t>
  </si>
  <si>
    <t>008</t>
  </si>
  <si>
    <t>010</t>
  </si>
  <si>
    <t>012</t>
  </si>
  <si>
    <t>016</t>
  </si>
  <si>
    <t>020</t>
  </si>
  <si>
    <t>024</t>
  </si>
  <si>
    <t>028</t>
  </si>
  <si>
    <t>031</t>
  </si>
  <si>
    <t>032</t>
  </si>
  <si>
    <t>036</t>
  </si>
  <si>
    <t>040</t>
  </si>
  <si>
    <t>044</t>
  </si>
  <si>
    <t>048</t>
  </si>
  <si>
    <t>050</t>
  </si>
  <si>
    <t>051</t>
  </si>
  <si>
    <t>052</t>
  </si>
  <si>
    <t>056</t>
  </si>
  <si>
    <t>060</t>
  </si>
  <si>
    <t>064</t>
  </si>
  <si>
    <t>068</t>
  </si>
  <si>
    <t>070</t>
  </si>
  <si>
    <t>072</t>
  </si>
  <si>
    <t>074</t>
  </si>
  <si>
    <t>076</t>
  </si>
  <si>
    <t>084</t>
  </si>
  <si>
    <t>086</t>
  </si>
  <si>
    <t>090</t>
  </si>
  <si>
    <t>092</t>
  </si>
  <si>
    <t>096</t>
  </si>
  <si>
    <t>fgyxjz</t>
  </si>
  <si>
    <t>qekcgyxjz</t>
  </si>
  <si>
    <t>xekcgyxjz</t>
  </si>
  <si>
    <t>qsnd</t>
  </si>
  <si>
    <t>qend</t>
  </si>
  <si>
    <t>qynd</t>
  </si>
  <si>
    <t>bn</t>
  </si>
  <si>
    <t>sfwglqy</t>
  </si>
  <si>
    <t>bxgs</t>
  </si>
  <si>
    <t>bxbzjj</t>
  </si>
  <si>
    <t>ccbxftzx</t>
  </si>
  <si>
    <t>ccbxtzxbzsy</t>
  </si>
  <si>
    <t>ccbxtzxwbzsy</t>
  </si>
  <si>
    <t>rsbxbzsy</t>
  </si>
  <si>
    <t>rsbxwbzsy</t>
  </si>
  <si>
    <t>jkbxdq</t>
  </si>
  <si>
    <t>jkbxcq</t>
  </si>
  <si>
    <t>ywshbxftzx</t>
  </si>
  <si>
    <t>ywshbxtzxbzsy</t>
  </si>
  <si>
    <t>ywshbxtzxwbzsy</t>
  </si>
  <si>
    <t>wdqzrzbj</t>
  </si>
  <si>
    <t>sxzrzbj</t>
  </si>
  <si>
    <t>cqjkxzbj</t>
  </si>
  <si>
    <t>wjpkzbj</t>
  </si>
  <si>
    <t>ybazbj</t>
  </si>
  <si>
    <t>wbazbj</t>
  </si>
  <si>
    <t>jzfxzbj</t>
  </si>
  <si>
    <t>bxgsqt</t>
  </si>
  <si>
    <t>zqhy</t>
  </si>
  <si>
    <t>zqjysfxjj</t>
  </si>
  <si>
    <t>zqjsfxjj</t>
  </si>
  <si>
    <t>zqtzzbhjj</t>
  </si>
  <si>
    <t>zqhyqt</t>
  </si>
  <si>
    <t>qhhy</t>
  </si>
  <si>
    <t>qhjysfxzbj</t>
  </si>
  <si>
    <t>qhgsfxzbj</t>
  </si>
  <si>
    <t>qhtzzbzjj</t>
  </si>
  <si>
    <t>qhhyqt</t>
  </si>
  <si>
    <t>jrhy</t>
  </si>
  <si>
    <t>sndksszbj</t>
  </si>
  <si>
    <t>dksszbj</t>
  </si>
  <si>
    <t>jrhyqt</t>
  </si>
  <si>
    <t>zxqyxydbjg</t>
  </si>
  <si>
    <t>dbpczb</t>
  </si>
  <si>
    <t>wdqzrzb</t>
  </si>
  <si>
    <t>zxqyxydbjgqt</t>
  </si>
  <si>
    <t>xedkgs</t>
  </si>
  <si>
    <t>xedkgsdksszbj</t>
  </si>
  <si>
    <t>xedkgsqt</t>
  </si>
  <si>
    <t>qt</t>
  </si>
  <si>
    <t>gdzc</t>
  </si>
  <si>
    <t>fwjzw</t>
  </si>
  <si>
    <t>fhljjsc</t>
  </si>
  <si>
    <t>yscjyhd</t>
  </si>
  <si>
    <t>fhlys</t>
  </si>
  <si>
    <t>dzsb</t>
  </si>
  <si>
    <t>gdzcqt</t>
  </si>
  <si>
    <t>zyhy</t>
  </si>
  <si>
    <t>qthy</t>
  </si>
  <si>
    <t>ycx</t>
  </si>
  <si>
    <t>jsjb</t>
  </si>
  <si>
    <t>qzdgfs</t>
  </si>
  <si>
    <t>wgrj</t>
  </si>
  <si>
    <t>jcdl</t>
  </si>
  <si>
    <t>swzc</t>
  </si>
  <si>
    <t>lml</t>
  </si>
  <si>
    <t>xl</t>
  </si>
  <si>
    <t>wxzc</t>
  </si>
  <si>
    <t>zlq</t>
  </si>
  <si>
    <t>sbq</t>
  </si>
  <si>
    <t>zzq</t>
  </si>
  <si>
    <t>tdsyq</t>
  </si>
  <si>
    <t>fzljs</t>
  </si>
  <si>
    <t>txqsyf</t>
  </si>
  <si>
    <t>rj</t>
  </si>
  <si>
    <t>xsqywgrj</t>
  </si>
  <si>
    <t>wxzcqt</t>
  </si>
  <si>
    <t>cqdtfy</t>
  </si>
  <si>
    <t>yzetq</t>
  </si>
  <si>
    <t>zrgdzc</t>
  </si>
  <si>
    <t>gdzcxl</t>
  </si>
  <si>
    <t>kbf</t>
  </si>
  <si>
    <t>cqdtfqt</t>
  </si>
  <si>
    <t>yqkt</t>
  </si>
  <si>
    <t>yqkf</t>
  </si>
  <si>
    <t>zzzczc</t>
  </si>
  <si>
    <t>gxyffyje</t>
  </si>
  <si>
    <t>nbyftrje</t>
  </si>
  <si>
    <t>ryrgfyje</t>
  </si>
  <si>
    <t>zjtrfyje</t>
  </si>
  <si>
    <t>zjycqdtfyje</t>
  </si>
  <si>
    <t>wxzctxfyje</t>
  </si>
  <si>
    <t>sjfyje</t>
  </si>
  <si>
    <t>zbtsfysyfje</t>
  </si>
  <si>
    <t>qtfyje</t>
  </si>
  <si>
    <t>qtyffje</t>
  </si>
  <si>
    <t>wtwbyffje</t>
  </si>
  <si>
    <t>jnwbyffje</t>
  </si>
  <si>
    <t>jwwbyffje</t>
  </si>
  <si>
    <t>qtjwwbyffje</t>
  </si>
  <si>
    <t>xssrje</t>
  </si>
  <si>
    <t>3</t>
  </si>
  <si>
    <t>1</t>
  </si>
  <si>
    <t>2</t>
  </si>
  <si>
    <t>yffyje</t>
  </si>
  <si>
    <t>ryrgje</t>
  </si>
  <si>
    <t>rygzxjje</t>
  </si>
  <si>
    <t>rywxyjje</t>
  </si>
  <si>
    <t>rylwfyje</t>
  </si>
  <si>
    <t>zjxhclje</t>
  </si>
  <si>
    <t>zjxhrlje</t>
  </si>
  <si>
    <t>zjxhdlfyje</t>
  </si>
  <si>
    <t>zjsycpje</t>
  </si>
  <si>
    <t>ybcssdgje</t>
  </si>
  <si>
    <t>szcpjyfje</t>
  </si>
  <si>
    <t>sbwhfyje</t>
  </si>
  <si>
    <t>sbzlfyje</t>
  </si>
  <si>
    <t>zjfyje</t>
  </si>
  <si>
    <t>yfhdyqje</t>
  </si>
  <si>
    <t>yfhdsbzjje</t>
  </si>
  <si>
    <t>wxzctxje</t>
  </si>
  <si>
    <t>yfhdrjtxje</t>
  </si>
  <si>
    <t>yfhdzlqtje</t>
  </si>
  <si>
    <t>yfhdfzlje</t>
  </si>
  <si>
    <t>xcpsjje</t>
  </si>
  <si>
    <t>xcpsjfyje</t>
  </si>
  <si>
    <t>xgygczje</t>
  </si>
  <si>
    <t>xyyzdlcsyfje</t>
  </si>
  <si>
    <t>ktkfxcsyfje</t>
  </si>
  <si>
    <t>qtxgfyje</t>
  </si>
  <si>
    <t>jszlzjgkje</t>
  </si>
  <si>
    <t>yfcgjsysfyje</t>
  </si>
  <si>
    <t>zscqsqdlfyje</t>
  </si>
  <si>
    <t>zgbxfyje</t>
  </si>
  <si>
    <t>clhyfyje</t>
  </si>
  <si>
    <t>jxetzhqtje</t>
  </si>
  <si>
    <t>wtyfje</t>
  </si>
  <si>
    <t>ndyffyxjje</t>
  </si>
  <si>
    <t>bnfyhjeje</t>
  </si>
  <si>
    <t>bnzbhjeje</t>
  </si>
  <si>
    <t>bnwxzctxeje</t>
  </si>
  <si>
    <t>yqndwxzcje</t>
  </si>
  <si>
    <t>yxkcyffyhjje</t>
  </si>
  <si>
    <t>jtssrbfje</t>
  </si>
  <si>
    <t>kcyffyjtssrje</t>
  </si>
  <si>
    <t>dnxsyfhdzje</t>
  </si>
  <si>
    <t>cpdyclbfje</t>
  </si>
  <si>
    <t>jjkcblje</t>
  </si>
  <si>
    <t>bnyfjjkcje</t>
  </si>
  <si>
    <t>cpdycljzje</t>
  </si>
  <si>
    <r>
      <t>ssje2014</t>
    </r>
    <r>
      <rPr>
        <sz val="11"/>
        <color indexed="8"/>
        <rFont val="等线"/>
        <family val="0"/>
      </rPr>
      <t>z</t>
    </r>
    <r>
      <rPr>
        <sz val="11"/>
        <color theme="1"/>
        <rFont val="Calibri"/>
        <family val="0"/>
      </rPr>
      <t>je</t>
    </r>
  </si>
  <si>
    <t>减免项目名称</t>
  </si>
  <si>
    <t>SDJMYHSX_DM</t>
  </si>
  <si>
    <t>SDJMYHSXMC</t>
  </si>
  <si>
    <t>农作物新品种的选育</t>
  </si>
  <si>
    <t>中药材的种植</t>
  </si>
  <si>
    <t>林木的培育和种植</t>
  </si>
  <si>
    <t>牲畜、家禽的饲养</t>
  </si>
  <si>
    <t>灌溉、兽医、农技推广、农机作业和维修等农、林、牧、渔服务业项目</t>
  </si>
  <si>
    <t>远洋捕捞</t>
  </si>
  <si>
    <t>花卉、茶以及其他饮料作物和香料作物的种植</t>
  </si>
  <si>
    <t>海水养殖、内陆养殖</t>
  </si>
  <si>
    <t>农产品初加工</t>
  </si>
  <si>
    <t>其他农林牧渔业项目</t>
  </si>
  <si>
    <t>港口码头项目</t>
  </si>
  <si>
    <t>机场项目</t>
  </si>
  <si>
    <t>铁路项目</t>
  </si>
  <si>
    <t>公路项目</t>
  </si>
  <si>
    <t>城市公共交通项目</t>
  </si>
  <si>
    <t>水利项目</t>
  </si>
  <si>
    <t>其他公共基础设施项目</t>
  </si>
  <si>
    <t>公共污水处理项目</t>
  </si>
  <si>
    <t>公共垃圾处理项目</t>
  </si>
  <si>
    <t>沼气综合开发利用项目</t>
  </si>
  <si>
    <t>海水淡化项目</t>
  </si>
  <si>
    <t>其他环境保护、节能节水项目</t>
  </si>
  <si>
    <t>符合条件的技术转让项目</t>
  </si>
  <si>
    <t>实施清洁发展机制项目</t>
  </si>
  <si>
    <t>符合条件的节能服务公司实施合同能源管理项目</t>
  </si>
  <si>
    <t>0102</t>
  </si>
  <si>
    <t>0103</t>
  </si>
  <si>
    <t>0104</t>
  </si>
  <si>
    <t>0105</t>
  </si>
  <si>
    <t>0107</t>
  </si>
  <si>
    <t>0108</t>
  </si>
  <si>
    <t>0109</t>
  </si>
  <si>
    <t>0110</t>
  </si>
  <si>
    <t>0199</t>
  </si>
  <si>
    <t>0201</t>
  </si>
  <si>
    <t>0202</t>
  </si>
  <si>
    <t>0203</t>
  </si>
  <si>
    <t>0204</t>
  </si>
  <si>
    <t>0205</t>
  </si>
  <si>
    <t>0207</t>
  </si>
  <si>
    <t>0299</t>
  </si>
  <si>
    <t>0301</t>
  </si>
  <si>
    <t>0302</t>
  </si>
  <si>
    <t>0303</t>
  </si>
  <si>
    <t>0304</t>
  </si>
  <si>
    <t>0399</t>
  </si>
  <si>
    <t>0401</t>
  </si>
  <si>
    <t>0501</t>
  </si>
  <si>
    <t>0601</t>
  </si>
  <si>
    <t>发生企业重组特殊性税务处理事项</t>
  </si>
  <si>
    <r>
      <t>0</t>
    </r>
    <r>
      <rPr>
        <sz val="11"/>
        <color indexed="8"/>
        <rFont val="等线"/>
        <family val="0"/>
      </rPr>
      <t>,1</t>
    </r>
  </si>
  <si>
    <t>一、二、三级领域代码</t>
  </si>
  <si>
    <t>一、二、三级领域</t>
  </si>
  <si>
    <t>非高新技术企业</t>
  </si>
  <si>
    <t>2007年底前是高新技术企业按新办法未被认定的高新技术企业</t>
  </si>
  <si>
    <t>2008年1月1日至2015年12月31日认定的高新技术企业</t>
  </si>
  <si>
    <t>电子信息技术领域高新技术企业</t>
  </si>
  <si>
    <t>生物与新医药技术领域高新技术企业</t>
  </si>
  <si>
    <t>航空航天技术领域高新技术企业</t>
  </si>
  <si>
    <t>新材料技术领域高新技术企业</t>
  </si>
  <si>
    <t>高技术服务业领域高新技术企业</t>
  </si>
  <si>
    <t>新能源及节能技术领域高新技术企业</t>
  </si>
  <si>
    <t>资源与环境技术领域高新技术企业</t>
  </si>
  <si>
    <t>高新技术改造传统产业领域高新技术企业</t>
  </si>
  <si>
    <t>2016年1月1日以后认定的高新技术企业</t>
  </si>
  <si>
    <t>电子信息</t>
  </si>
  <si>
    <t>软件</t>
  </si>
  <si>
    <t>基础软件</t>
  </si>
  <si>
    <t>嵌入式软件</t>
  </si>
  <si>
    <t>计算机辅助设计与辅助工程管理软件</t>
  </si>
  <si>
    <t>中文及多语种处理软件</t>
  </si>
  <si>
    <t>图形和图像处理软件</t>
  </si>
  <si>
    <t>地理信息系统（GIS）软件</t>
  </si>
  <si>
    <t>电子商务软件</t>
  </si>
  <si>
    <t>电子政务软件</t>
  </si>
  <si>
    <t>企业管理软件</t>
  </si>
  <si>
    <t>物联网应用软件</t>
  </si>
  <si>
    <t>云计算与移动互联网软件</t>
  </si>
  <si>
    <t>Web服务与集成软件</t>
  </si>
  <si>
    <t>微电子技术</t>
  </si>
  <si>
    <t>集成电路设计技术</t>
  </si>
  <si>
    <t>集成电路产品设计技术</t>
  </si>
  <si>
    <t>集成电路封装技术</t>
  </si>
  <si>
    <t>集成电路测试技术</t>
  </si>
  <si>
    <t>集成电路芯片制造工艺技术</t>
  </si>
  <si>
    <t>集成光电子器件设计、制造与工艺技术</t>
  </si>
  <si>
    <t>计算机产品及其网络应用技术</t>
  </si>
  <si>
    <t>计算机及终端设计与制造技术</t>
  </si>
  <si>
    <t>计算机外围设备设计与制造技术</t>
  </si>
  <si>
    <t>网络设备设计与制造技术</t>
  </si>
  <si>
    <t>网络应用技术</t>
  </si>
  <si>
    <t>通信技术</t>
  </si>
  <si>
    <t>通信网络技术</t>
  </si>
  <si>
    <t>光传输系统技术</t>
  </si>
  <si>
    <t>有线宽带接入系统技术</t>
  </si>
  <si>
    <t>移动通信系统技术</t>
  </si>
  <si>
    <t>宽带无线通信系统技术</t>
  </si>
  <si>
    <t>卫星通信系统技术</t>
  </si>
  <si>
    <t>微波通信系统技术</t>
  </si>
  <si>
    <t>物联网设备、部件及组网技术</t>
  </si>
  <si>
    <t>电信网络运营支撑管理技术</t>
  </si>
  <si>
    <t>电信网与互联网增值业务应用技术</t>
  </si>
  <si>
    <t>广播影视技术</t>
  </si>
  <si>
    <t>广播电视节目采编播系统技术</t>
  </si>
  <si>
    <t>广播电视业务集成与支撑系统技术</t>
  </si>
  <si>
    <t>有线传输与覆盖系统技术</t>
  </si>
  <si>
    <t>无线传输与覆盖系统技术</t>
  </si>
  <si>
    <t>广播电视监测监管、安全运行与维护系统技术</t>
  </si>
  <si>
    <t>数字电影系统技术</t>
  </si>
  <si>
    <t>数字电视终端技术</t>
  </si>
  <si>
    <t>专业视频应用服务平台技术</t>
  </si>
  <si>
    <t>音响、光盘技术</t>
  </si>
  <si>
    <t>新型电子元器件</t>
  </si>
  <si>
    <t>半导体发光技术</t>
  </si>
  <si>
    <t>片式和集成无源元件</t>
  </si>
  <si>
    <t>大功率半导体器件</t>
  </si>
  <si>
    <t>专用特种器件</t>
  </si>
  <si>
    <t>敏感元器件与传感器</t>
  </si>
  <si>
    <t>中高档机电组件</t>
  </si>
  <si>
    <t>平板显示器件</t>
  </si>
  <si>
    <t>信息安全技术</t>
  </si>
  <si>
    <t>密码技术</t>
  </si>
  <si>
    <t>认证授权技术</t>
  </si>
  <si>
    <t>系统与软件安全技术</t>
  </si>
  <si>
    <t>网络与通信安全技术</t>
  </si>
  <si>
    <t>安全保密技术</t>
  </si>
  <si>
    <t>安全测评技术</t>
  </si>
  <si>
    <t>安全管理技术</t>
  </si>
  <si>
    <t>应用安全技术</t>
  </si>
  <si>
    <t>智能交通和轨道交通技术</t>
  </si>
  <si>
    <t>交通控制与管理技术</t>
  </si>
  <si>
    <t>交通基础信息采集、处理技术</t>
  </si>
  <si>
    <t>交通运输运营管理技术</t>
  </si>
  <si>
    <t>车、船载电子设备技术</t>
  </si>
  <si>
    <t>轨道交通车辆及运行保障技术</t>
  </si>
  <si>
    <t>轨道交通运营管理与服务技术</t>
  </si>
  <si>
    <t>生物与新医药</t>
  </si>
  <si>
    <t>医药生物技术</t>
  </si>
  <si>
    <t>新型疫苗</t>
  </si>
  <si>
    <t>生物治疗技术和基因工程药物</t>
  </si>
  <si>
    <t>快速生物检测技术</t>
  </si>
  <si>
    <t>生物大分子类药物研发技术</t>
  </si>
  <si>
    <t>天然药物生物合成制备技术</t>
  </si>
  <si>
    <t>生物分离介质、试剂、装置及相关检测技术</t>
  </si>
  <si>
    <t>中药、天然药物</t>
  </si>
  <si>
    <t>中药资源可持续利用与生态保护技术</t>
  </si>
  <si>
    <t>创新药物研发技术</t>
  </si>
  <si>
    <t>中成药二次开发技术</t>
  </si>
  <si>
    <t>中药质控及有害物质检测技术</t>
  </si>
  <si>
    <t>化学药研发技术</t>
  </si>
  <si>
    <t>创新药物技术</t>
  </si>
  <si>
    <t>手性药物创制技术</t>
  </si>
  <si>
    <t>晶型药物创制技术</t>
  </si>
  <si>
    <t>国家基本药物生产技术</t>
  </si>
  <si>
    <t>国家基本药物原料药和重要中间体的技术</t>
  </si>
  <si>
    <t>药物新剂型与制剂创制技术</t>
  </si>
  <si>
    <t>创新制剂技术</t>
  </si>
  <si>
    <t>新型给药制剂技术</t>
  </si>
  <si>
    <t>制剂新辅料开发及生产技术</t>
  </si>
  <si>
    <t>制药装备技术</t>
  </si>
  <si>
    <t>医疗仪器、设备与医学专用软件</t>
  </si>
  <si>
    <t>医学影像诊断技术</t>
  </si>
  <si>
    <t>新型治疗、急救与康复技术</t>
  </si>
  <si>
    <t>新型电生理检测和监护技术</t>
  </si>
  <si>
    <t>医学检验技术及新设备</t>
  </si>
  <si>
    <t>医学专用网络新型软件</t>
  </si>
  <si>
    <t>医用探测及射线计量检测技术</t>
  </si>
  <si>
    <t>轻工和化工生物技术</t>
  </si>
  <si>
    <t>高效工业酶制备与生物催化技术</t>
  </si>
  <si>
    <t>微生物发酵技术</t>
  </si>
  <si>
    <t>生物反应及分离技术</t>
  </si>
  <si>
    <t>天然产物有效成份的分离提取技术</t>
  </si>
  <si>
    <t>食品安全生产与评价技术</t>
  </si>
  <si>
    <t>食品安全检测技术</t>
  </si>
  <si>
    <t>农业生物技术</t>
  </si>
  <si>
    <t>农林植物优良新品种与优质高效安全生产技术</t>
  </si>
  <si>
    <t>畜禽水产优良新品种与健康养殖技术</t>
  </si>
  <si>
    <t>重大农林生物灾害与动物疫病防控技术</t>
  </si>
  <si>
    <t>现代农业装备与信息化技术</t>
  </si>
  <si>
    <t>农业面源和重金属污染农田综合防治与修复技术</t>
  </si>
  <si>
    <t>航空航天</t>
  </si>
  <si>
    <t>航空技术</t>
  </si>
  <si>
    <t>飞行器</t>
  </si>
  <si>
    <t>飞行器动力技术</t>
  </si>
  <si>
    <t>飞行器系统技术</t>
  </si>
  <si>
    <t>飞行器制造与材料技术</t>
  </si>
  <si>
    <t>空中管制技术</t>
  </si>
  <si>
    <t>民航及通用航空运行保障技术</t>
  </si>
  <si>
    <t>航天技术</t>
  </si>
  <si>
    <t>卫星总体技术</t>
  </si>
  <si>
    <t>运载火箭技术</t>
  </si>
  <si>
    <t>卫星平台技术</t>
  </si>
  <si>
    <t>卫星有效载荷技术</t>
  </si>
  <si>
    <t>航天测控技术</t>
  </si>
  <si>
    <t>航天电子与航天材料制造技术</t>
  </si>
  <si>
    <t>先进航天动力设计技术</t>
  </si>
  <si>
    <t>卫星应用技术</t>
  </si>
  <si>
    <t>新材料</t>
  </si>
  <si>
    <t>金属材料</t>
  </si>
  <si>
    <t>精品钢材制备技术</t>
  </si>
  <si>
    <t>铝、铜、镁、钛合金清洁生产与深加工技术</t>
  </si>
  <si>
    <t>稀有、稀土金属精深产品制备技术</t>
  </si>
  <si>
    <t>纳米及粉末冶金新材料制备与应用技术</t>
  </si>
  <si>
    <t>金属及金属基复合新材料制备技术</t>
  </si>
  <si>
    <t>半导体新材料制备与应用技术</t>
  </si>
  <si>
    <t>电工、微电子和光电子新材料制备与应用技术</t>
  </si>
  <si>
    <t>超导、高效能电池等其它新材料制备与应用技术</t>
  </si>
  <si>
    <t>无机非金属材料</t>
  </si>
  <si>
    <t>结构陶瓷及陶瓷基复合材料强化增韧技术</t>
  </si>
  <si>
    <t>功能陶瓷制备技术</t>
  </si>
  <si>
    <t>功能玻璃制备技术</t>
  </si>
  <si>
    <t>节能与新能源用材料制备技术</t>
  </si>
  <si>
    <t>环保及环境友好型材料技术</t>
  </si>
  <si>
    <t>高分子材料</t>
  </si>
  <si>
    <t>新型功能高分子材料的制备及应用技术</t>
  </si>
  <si>
    <t>工程和特种工程塑料制备技术</t>
  </si>
  <si>
    <t>新型橡胶的合成技术及橡胶新材料制备技术</t>
  </si>
  <si>
    <t>新型纤维及复合材料制备技术</t>
  </si>
  <si>
    <t>高分子材料制备及循环再利用技术</t>
  </si>
  <si>
    <t>高分子材料的新型加工和应用技术</t>
  </si>
  <si>
    <t>生物医用材料</t>
  </si>
  <si>
    <t>介入治疗器具材料制备技术</t>
  </si>
  <si>
    <t>心脑血管外科用新型生物材料制备技术</t>
  </si>
  <si>
    <t>骨科内置物制备技术</t>
  </si>
  <si>
    <t>口腔材料制备技术</t>
  </si>
  <si>
    <t>组织工程用材料制备技术</t>
  </si>
  <si>
    <t>新型敷料和止血材料制备技术</t>
  </si>
  <si>
    <t>专用手术器械和材料制备技术</t>
  </si>
  <si>
    <t>其他新型医用材料及制备技术</t>
  </si>
  <si>
    <t>精细和专用化学品</t>
  </si>
  <si>
    <t>新型催化剂制备及应用技术</t>
  </si>
  <si>
    <t>电子化学品制备及应用技术</t>
  </si>
  <si>
    <t>超细功能材料制备及应用技术</t>
  </si>
  <si>
    <t>精细化学品制备及应用技术</t>
  </si>
  <si>
    <t>与文化艺术产业相关的新材料</t>
  </si>
  <si>
    <t>文化载体和介质新材料制备技术</t>
  </si>
  <si>
    <t>艺术专用新材料制备技术</t>
  </si>
  <si>
    <t>影视场景和舞台专用新材料的加工生产技术</t>
  </si>
  <si>
    <t>文化产品印刷新材料制备技术</t>
  </si>
  <si>
    <t>文物保护新材料制备技术</t>
  </si>
  <si>
    <t>高技术服务</t>
  </si>
  <si>
    <t>研发与设计服务</t>
  </si>
  <si>
    <t>研发服务</t>
  </si>
  <si>
    <t>设计服务</t>
  </si>
  <si>
    <t>检验检测认证与标准服务</t>
  </si>
  <si>
    <t>检验检测认证技术</t>
  </si>
  <si>
    <t>标准化服务技术</t>
  </si>
  <si>
    <t>信息技术服务</t>
  </si>
  <si>
    <t>云计算服务技术</t>
  </si>
  <si>
    <t>数据服务技术</t>
  </si>
  <si>
    <t>其他信息服务技术</t>
  </si>
  <si>
    <t>高技术专业化服务</t>
  </si>
  <si>
    <t>知识产权与成果转化服务</t>
  </si>
  <si>
    <t>电子商务与现代物流技术</t>
  </si>
  <si>
    <t>电子商务技术</t>
  </si>
  <si>
    <t>物流与供应链管理技术</t>
  </si>
  <si>
    <t>城市管理与社会服务</t>
  </si>
  <si>
    <t>智慧城市服务支撑技术</t>
  </si>
  <si>
    <t>互联网教育</t>
  </si>
  <si>
    <t>健康管理</t>
  </si>
  <si>
    <t>现代体育服务支撑技术</t>
  </si>
  <si>
    <t>文化创意产业支撑技术</t>
  </si>
  <si>
    <t>创作、设计与制作技术</t>
  </si>
  <si>
    <t>传播与展示技术</t>
  </si>
  <si>
    <t>文化遗产发现与再利用技术</t>
  </si>
  <si>
    <t>运营与管理技术</t>
  </si>
  <si>
    <t>新能源与节能</t>
  </si>
  <si>
    <t>可再生清洁能源</t>
  </si>
  <si>
    <t>太阳能</t>
  </si>
  <si>
    <t>风能</t>
  </si>
  <si>
    <t>生物质能</t>
  </si>
  <si>
    <t>地热能、海洋能及运动能</t>
  </si>
  <si>
    <t>核能及氢能</t>
  </si>
  <si>
    <t>核能</t>
  </si>
  <si>
    <t>氢能</t>
  </si>
  <si>
    <t>新型高效能量转换与储存技术</t>
  </si>
  <si>
    <t>高性能绿色电池（组）技术</t>
  </si>
  <si>
    <t>新型动力电池（组）与储能电池技术</t>
  </si>
  <si>
    <t>燃料电池技术</t>
  </si>
  <si>
    <t>超级电容器与热电转换技术</t>
  </si>
  <si>
    <t>高效节能技术</t>
  </si>
  <si>
    <t>工业节能技术</t>
  </si>
  <si>
    <t>能量回收利用技术</t>
  </si>
  <si>
    <t>蓄热式燃烧技术</t>
  </si>
  <si>
    <t>输配电系统优化技术</t>
  </si>
  <si>
    <t>高温热泵技术</t>
  </si>
  <si>
    <t>建筑节能技术</t>
  </si>
  <si>
    <t>能源系统管理、优化与控制技术</t>
  </si>
  <si>
    <t>节能监测技术</t>
  </si>
  <si>
    <t>资源与环境</t>
  </si>
  <si>
    <t>水污染控制与水资源利用技术</t>
  </si>
  <si>
    <t>城镇污水处理与资源化技术</t>
  </si>
  <si>
    <t>工业废水处理与资源化技术</t>
  </si>
  <si>
    <t>农业水污染控制技术</t>
  </si>
  <si>
    <t>流域水污染治理与富营养化综合控制技术</t>
  </si>
  <si>
    <t>节水与非常规水资源综合利用技术</t>
  </si>
  <si>
    <t>饮用水安全保障技术</t>
  </si>
  <si>
    <t>大气污染控制技术</t>
  </si>
  <si>
    <t>煤燃烧污染防治技术</t>
  </si>
  <si>
    <t>机动车排放控制技术</t>
  </si>
  <si>
    <t>工业炉窑污染防治技术</t>
  </si>
  <si>
    <t>工业有害废气控制技术</t>
  </si>
  <si>
    <t>有限空间空气污染防治技术</t>
  </si>
  <si>
    <t>固体废弃物处置与综合利用技术</t>
  </si>
  <si>
    <t>危险固体废弃物处置技术</t>
  </si>
  <si>
    <t>工业固体废弃物综合利用技术</t>
  </si>
  <si>
    <t>生活垃圾处置与资源化技术</t>
  </si>
  <si>
    <t>建筑垃圾处置与资源化技术</t>
  </si>
  <si>
    <t>有机固体废物处理与资源化技术</t>
  </si>
  <si>
    <t>社会源固体废物处置与资源化技术</t>
  </si>
  <si>
    <t>物理性污染防治技术</t>
  </si>
  <si>
    <t>噪声、振动污染防治技术</t>
  </si>
  <si>
    <t>核与辐射安全防治技术</t>
  </si>
  <si>
    <t>环境监测及环境事故应急处理技术</t>
  </si>
  <si>
    <t>环境监测预警技术</t>
  </si>
  <si>
    <t>应急环境监测技术</t>
  </si>
  <si>
    <t>生态环境监测技术</t>
  </si>
  <si>
    <t>非常规污染物监测技术</t>
  </si>
  <si>
    <t>生态环境建设与保护技术</t>
  </si>
  <si>
    <t>清洁生产技术</t>
  </si>
  <si>
    <t>重污染行业生产过程中节水、减排及资源化关键技术</t>
  </si>
  <si>
    <t>清洁生产关键技术</t>
  </si>
  <si>
    <t>环保制造关键技术</t>
  </si>
  <si>
    <t>资源勘查、高效开采与综合利用技术</t>
  </si>
  <si>
    <t>资源勘查开采技术</t>
  </si>
  <si>
    <t>提高矿产资源回收利用率的采矿、选矿技术</t>
  </si>
  <si>
    <t>伴生有价元素的分选提取技术</t>
  </si>
  <si>
    <t>低品位资源和尾矿资源综合利用技术</t>
  </si>
  <si>
    <t>放射性资源勘查开发技术</t>
  </si>
  <si>
    <t>放射性废物处理处置技术</t>
  </si>
  <si>
    <t>绿色矿山建设技术</t>
  </si>
  <si>
    <t>先进制造与自动化</t>
  </si>
  <si>
    <t>工业生产过程控制系统</t>
  </si>
  <si>
    <t>现场总线与工业以太网技术</t>
  </si>
  <si>
    <t>嵌入式系统技术</t>
  </si>
  <si>
    <t>新一代工业控制计算机技术</t>
  </si>
  <si>
    <t>制造执行系统（MES）技术</t>
  </si>
  <si>
    <t>工业生产过程综合自动化控制系统技术</t>
  </si>
  <si>
    <t>安全生产技术</t>
  </si>
  <si>
    <t>矿山安全生产技术</t>
  </si>
  <si>
    <t>危险化学品安全生产技术</t>
  </si>
  <si>
    <t>其它事故防治及处置技术</t>
  </si>
  <si>
    <t>高性能、智能化仪器仪表</t>
  </si>
  <si>
    <t>新型传感器</t>
  </si>
  <si>
    <t>新型自动化仪器仪表</t>
  </si>
  <si>
    <t>科学分析仪器/检测仪器</t>
  </si>
  <si>
    <t>精确制造中的测控仪器仪表</t>
  </si>
  <si>
    <t>微机电系统技术</t>
  </si>
  <si>
    <t>先进制造工艺与装备</t>
  </si>
  <si>
    <t>高档数控装备与数控加工技术</t>
  </si>
  <si>
    <t>机器人</t>
  </si>
  <si>
    <t>智能装备驱动控制技术</t>
  </si>
  <si>
    <t>特种加工技术</t>
  </si>
  <si>
    <t>大规模集成电路制造相关技术</t>
  </si>
  <si>
    <t>增材制造技术</t>
  </si>
  <si>
    <t>高端装备再制造技术</t>
  </si>
  <si>
    <t>新型机械</t>
  </si>
  <si>
    <t>机械基础件及制造技术</t>
  </si>
  <si>
    <t>通用机械装备制造技术</t>
  </si>
  <si>
    <t>极端制造与专用机械装备制造技术</t>
  </si>
  <si>
    <t>纺织及其他行业专用设备制造技术</t>
  </si>
  <si>
    <t>电力系统与设备</t>
  </si>
  <si>
    <t>发电与储能技术</t>
  </si>
  <si>
    <t>输电技术</t>
  </si>
  <si>
    <t>配电与用电技术</t>
  </si>
  <si>
    <t>变电技术</t>
  </si>
  <si>
    <t>系统仿真与自动化技术</t>
  </si>
  <si>
    <t>汽车及轨道车辆相关技术</t>
  </si>
  <si>
    <t>车用发动机及其相关技术</t>
  </si>
  <si>
    <t>汽车关键零部件技术</t>
  </si>
  <si>
    <t>节能与新能源汽车技术</t>
  </si>
  <si>
    <t>机动车及发动机先进设计、制造和测试平台技术</t>
  </si>
  <si>
    <t>轨道车辆及关键零部件技术</t>
  </si>
  <si>
    <t>高技术船舶与海洋工程装备设计制造技术</t>
  </si>
  <si>
    <t>高技术船舶设计制造技术</t>
  </si>
  <si>
    <t>海洋工程装备设计制造技术</t>
  </si>
  <si>
    <t>传统文化产业改造技术</t>
  </si>
  <si>
    <t>乐器制造技术</t>
  </si>
  <si>
    <t>印刷技术</t>
  </si>
  <si>
    <t>533</t>
  </si>
  <si>
    <t>7（2+4-5）</t>
  </si>
  <si>
    <t>九、其他</t>
  </si>
  <si>
    <t>八、线宽小于65纳米或投资额超过150亿元的集成电路生产项目</t>
  </si>
  <si>
    <t>jcdlxm2Grid</t>
  </si>
  <si>
    <t>jcdlxm1Grid</t>
  </si>
  <si>
    <t>七、线宽小于130纳米的集成电路生产项目</t>
  </si>
  <si>
    <t>0701</t>
  </si>
  <si>
    <t>线宽小于130纳米的集成电路生产项目</t>
  </si>
  <si>
    <t>3.固定资产一次性扣除</t>
  </si>
  <si>
    <t>（二）直接投入费用（8+9+10+11+12+13+14+15）</t>
  </si>
  <si>
    <t>一、自主研发、合作研发、集中研发（3+7+16+19+23+34）</t>
  </si>
  <si>
    <t>（一）人员人工费用（4+5+6）</t>
  </si>
  <si>
    <t>（三）折旧费用（17+18）</t>
  </si>
  <si>
    <t>（四）无形资产摊销（20+21+22）</t>
  </si>
  <si>
    <t>（五）新产品设计费等（24+25+26+27）</t>
  </si>
  <si>
    <r>
      <t>（六）其他相关费用(</t>
    </r>
    <r>
      <rPr>
        <sz val="11"/>
        <color indexed="8"/>
        <rFont val="等线"/>
        <family val="0"/>
      </rPr>
      <t>29+30+31+32+33</t>
    </r>
    <r>
      <rPr>
        <sz val="11"/>
        <color theme="1"/>
        <rFont val="Calibri"/>
        <family val="0"/>
      </rPr>
      <t>)</t>
    </r>
  </si>
  <si>
    <t>（一）委托境内机构或个人进行研发活动所发生的费用</t>
  </si>
  <si>
    <t>（二）委托境外机构进行研发活动发生的费用</t>
  </si>
  <si>
    <t>其中：允许加计扣除的委托境外机构进行研发活动发生的费用</t>
  </si>
  <si>
    <t>（三）委托境外个人进行研发活动发生的费用</t>
  </si>
  <si>
    <r>
      <t>三、年度研发费用小计(</t>
    </r>
    <r>
      <rPr>
        <sz val="11"/>
        <color indexed="8"/>
        <rFont val="等线"/>
        <family val="0"/>
      </rPr>
      <t>2+36</t>
    </r>
    <r>
      <rPr>
        <sz val="11"/>
        <color theme="1"/>
        <rFont val="Calibri"/>
        <family val="0"/>
      </rPr>
      <t>×</t>
    </r>
    <r>
      <rPr>
        <sz val="11"/>
        <color indexed="8"/>
        <rFont val="等线"/>
        <family val="0"/>
      </rPr>
      <t>80%+38</t>
    </r>
    <r>
      <rPr>
        <sz val="11"/>
        <color theme="1"/>
        <rFont val="Calibri"/>
        <family val="0"/>
      </rPr>
      <t>)</t>
    </r>
  </si>
  <si>
    <t>六、允许扣除的研发费用合计（41+43+44）</t>
  </si>
  <si>
    <t>七、允许扣除的研发费用抵减特殊收入后的金额(45-46)</t>
  </si>
  <si>
    <t>八、加计扣除比例（%）</t>
  </si>
  <si>
    <t>九、本年研发费用加计扣除总额（47-48-49）×50</t>
  </si>
  <si>
    <t>十、销售研发活动直接形成产品（包括组成部分）对应材料部分结转以后年度扣减金额（当47-48-49≥0，本行=0；当47-48-49＜0，本行=47-48-49的绝对值)</t>
  </si>
  <si>
    <t>四、受灾地区农村信用社免征企业所得税</t>
  </si>
  <si>
    <t>二十六、线宽小于130纳米的集成电路生产企业减免企业所得税（填写A107042）</t>
  </si>
  <si>
    <t>二十七、线宽小于65纳米或投资额超过150亿元的集成电路生产企业减免企业所得税（填写A107042）</t>
  </si>
  <si>
    <t>二十九、减：项目所得额按法定税率减半征收企业所得税叠加享受减免税优惠</t>
  </si>
  <si>
    <t>三十、支持和促进重点群体创业就业企业限额减征企业所得税(30.1+30.2)</t>
  </si>
  <si>
    <t>三十一、扶持自主就业退役士兵创业就业企业限额减征企业所得税</t>
  </si>
  <si>
    <t>三十二、民族自治地方的自治机关对本民族自治地方的企业应缴纳的企业所得税中属于地方分享的部分减征或免征</t>
  </si>
  <si>
    <t xml:space="preserve">       税收优惠有关情况</t>
  </si>
  <si>
    <t xml:space="preserve">       税收优惠基本信息</t>
  </si>
  <si>
    <t>对企业主要产品（服务）发挥核心支持作用的技术所属范围</t>
  </si>
  <si>
    <t>国家重点支持的高新技术领域</t>
  </si>
  <si>
    <t>一级领域</t>
  </si>
  <si>
    <t>二级领域</t>
  </si>
  <si>
    <t>三级领域</t>
  </si>
  <si>
    <t xml:space="preserve">       31      </t>
  </si>
  <si>
    <t>减免税额</t>
  </si>
  <si>
    <t>税收优惠基本信息</t>
  </si>
  <si>
    <t>减免方式1</t>
  </si>
  <si>
    <t>减免方式2</t>
  </si>
  <si>
    <t>获利年度/开始计算优惠期年度1</t>
  </si>
  <si>
    <t>获利年度/开始计算优惠期年度2</t>
  </si>
  <si>
    <t>5(2+3-4)</t>
  </si>
  <si>
    <t>实际亏损额的弥补</t>
  </si>
  <si>
    <t>以前年度结转尚未弥补的实际亏损额</t>
  </si>
  <si>
    <t>本年发生的实际亏损额</t>
  </si>
  <si>
    <t>本年弥补的以前年度实际亏损额</t>
  </si>
  <si>
    <t>结转以后年度弥补的实际亏损额</t>
  </si>
  <si>
    <t>yqjzwmbsjksexj</t>
  </si>
  <si>
    <t>bnfssjkse</t>
  </si>
  <si>
    <t>bnmbyqsjkse</t>
  </si>
  <si>
    <t>jzhndmbsjksexj</t>
  </si>
  <si>
    <t>jzhndmbfsjkse</t>
  </si>
  <si>
    <t>9(6+7-8)</t>
  </si>
  <si>
    <t>（五）合伙企业法人合伙人应分得的应纳税所得额</t>
  </si>
  <si>
    <t>基本经营情况（必填项目）</t>
  </si>
  <si>
    <t>*106从事国家限制或禁止行业</t>
  </si>
  <si>
    <t>*101纳税申报企业类型（填写代码）</t>
  </si>
  <si>
    <t>102分支机构就地纳税比例（%）</t>
  </si>
  <si>
    <t>*105所属国民经济行业（填写代码）</t>
  </si>
  <si>
    <t>*104从业人数(填写平均值，单位：人)</t>
  </si>
  <si>
    <t>*103资产总额(填写平均值，单位：万元)</t>
  </si>
  <si>
    <t>*107适用会计准则或会计制度（填写代码）</t>
  </si>
  <si>
    <t>*110上市公司</t>
  </si>
  <si>
    <t>*109小型微利企业</t>
  </si>
  <si>
    <t>有关涉税事项情况（存在或者发生下列事项时必填）</t>
  </si>
  <si>
    <t>202存在境外关联交易</t>
  </si>
  <si>
    <t>小型微利企业</t>
  </si>
  <si>
    <t>采用一般企业财务报表格式（2018年版）</t>
  </si>
  <si>
    <t>204有限合伙制创业投资企业的法人合伙人</t>
  </si>
  <si>
    <t>205创业投资企业</t>
  </si>
  <si>
    <t>206技术先进型服务企业类型（填写代码）</t>
  </si>
  <si>
    <t>207非营利组织</t>
  </si>
  <si>
    <t>208软件、集成电路企业类型（填写代码）</t>
  </si>
  <si>
    <t>209集成电路生产项目类型</t>
  </si>
  <si>
    <t>201从事股权投资业务</t>
  </si>
  <si>
    <t>203选择采用的境外所得抵免方式</t>
  </si>
  <si>
    <t>210科技型中小企业</t>
  </si>
  <si>
    <t>211高新技术企业申报所属期年度有效的高新技术企业证书</t>
  </si>
  <si>
    <t>210-1    年（申报所属期年度）入库编号1</t>
  </si>
  <si>
    <t>210-3    年（所属期下一年度）入库编号2</t>
  </si>
  <si>
    <t>211-1 证书编号1</t>
  </si>
  <si>
    <t>211-3 证书编号2</t>
  </si>
  <si>
    <t>210-2入库时间1</t>
  </si>
  <si>
    <t>210-4入库时间2</t>
  </si>
  <si>
    <t>211-2发证时间1</t>
  </si>
  <si>
    <t>211-4发证时间2</t>
  </si>
  <si>
    <t>主要股东及分红情况（必填项目）</t>
  </si>
  <si>
    <t>212重组事项税务处理方式</t>
  </si>
  <si>
    <t>213重组交易类型（填写代码）</t>
  </si>
  <si>
    <t>218发生非货币性资产对外投资递延纳税事项</t>
  </si>
  <si>
    <t>220发生技术成果投资入股递延纳税事项</t>
  </si>
  <si>
    <t>215政策性搬迁开始时间</t>
  </si>
  <si>
    <t>217政策性搬迁损失分期扣除年度</t>
  </si>
  <si>
    <t>219非货币性资产对外投资转让所得递延纳税年度</t>
  </si>
  <si>
    <t>221技术成果投资入股递延纳税年度</t>
  </si>
  <si>
    <t>223债务重组所得递延纳税年度</t>
  </si>
  <si>
    <t>222发生资产（股权）划转特殊性税务处理事项理事项</t>
  </si>
  <si>
    <t>216发生政策性搬迁且停止生产经营无所得年度</t>
  </si>
  <si>
    <t>214重组当事方类型（填写代码）</t>
  </si>
  <si>
    <t>当年（决议日）分配的股息、红利等权益性投资收益金额</t>
  </si>
  <si>
    <t>集成电路生产项目类型</t>
  </si>
  <si>
    <t>131纳米</t>
  </si>
  <si>
    <t>65纳米</t>
  </si>
  <si>
    <t>不分国（地区）不分项</t>
  </si>
  <si>
    <t>分国（地区）不分项</t>
  </si>
  <si>
    <t>选择采用的境外所得税收抵免方式</t>
  </si>
  <si>
    <t>*纳税人识别号（统一社会信用代码）</t>
  </si>
  <si>
    <t>*税款所属期起</t>
  </si>
  <si>
    <t>申报日期</t>
  </si>
  <si>
    <t>填报日期</t>
  </si>
  <si>
    <t>年度</t>
  </si>
  <si>
    <t>当年境内所得额</t>
  </si>
  <si>
    <t>2017及以前年度合并分立转入转出累计</t>
  </si>
  <si>
    <t>以前年度合并分立转入转出累计</t>
  </si>
  <si>
    <t>当年可弥补的亏损额</t>
  </si>
  <si>
    <t>可弥补年限5年</t>
  </si>
  <si>
    <t>可弥补年限10年</t>
  </si>
  <si>
    <t>可弥补年限5年</t>
  </si>
  <si>
    <t>以前年度已弥补亏损额合计</t>
  </si>
  <si>
    <t>以前年度结转的可弥补亏余额</t>
  </si>
  <si>
    <t>分立转出的亏损额</t>
  </si>
  <si>
    <t>合并、分立转入的亏损额</t>
  </si>
  <si>
    <t>弥补亏损企业类型</t>
  </si>
  <si>
    <t>当年亏损额</t>
  </si>
  <si>
    <t>（5+6）</t>
  </si>
  <si>
    <t>当年待弥补的亏损额</t>
  </si>
  <si>
    <t>（明细表）</t>
  </si>
  <si>
    <t>可弥补年限5年</t>
  </si>
  <si>
    <t>5年转10年的金额</t>
  </si>
  <si>
    <t>可弥补年限10年</t>
  </si>
  <si>
    <t>（15+16+17）</t>
  </si>
  <si>
    <t>用本年度所得额弥补的以前年度亏损额</t>
  </si>
  <si>
    <t>使用境内所得弥补</t>
  </si>
  <si>
    <t>（18+19）</t>
  </si>
  <si>
    <t>使用境外所得弥补</t>
  </si>
  <si>
    <t>（20+21）</t>
  </si>
  <si>
    <t>当年可结转以后年度弥补的亏损额</t>
  </si>
  <si>
    <t>（22+23）</t>
  </si>
  <si>
    <t>前十年度</t>
  </si>
  <si>
    <t>前九年度</t>
  </si>
  <si>
    <t>前八年度</t>
  </si>
  <si>
    <t>前七年度</t>
  </si>
  <si>
    <t>前六年度</t>
  </si>
  <si>
    <t>xmmc</t>
  </si>
  <si>
    <t>nd</t>
  </si>
  <si>
    <t>kshylje</t>
  </si>
  <si>
    <t>hbflqyzrkmbkse</t>
  </si>
  <si>
    <t>yqndhbflzrzclj</t>
  </si>
  <si>
    <t>kmbdsde</t>
  </si>
  <si>
    <t>kmbdsdeSn</t>
  </si>
  <si>
    <t>yqndymbksehj</t>
  </si>
  <si>
    <t>yqndymbksehjSn</t>
  </si>
  <si>
    <t>yqndjzdkmbkye</t>
  </si>
  <si>
    <t>yqndjzdkmbkyeSn</t>
  </si>
  <si>
    <t>flzckse</t>
  </si>
  <si>
    <t>hbqyzrkse</t>
  </si>
  <si>
    <t>hbqyzrkseSn</t>
  </si>
  <si>
    <t>qysdsmbksqylxDm</t>
  </si>
  <si>
    <t>kmbdsdehj</t>
  </si>
  <si>
    <t>dndmbdkse</t>
  </si>
  <si>
    <t>dndmbdkseZSn</t>
  </si>
  <si>
    <t>dndmbdkseSn</t>
  </si>
  <si>
    <t>dndmbdksehj</t>
  </si>
  <si>
    <t>bnjnmbyjndksjehj</t>
  </si>
  <si>
    <t>bnjnmbyjndksje</t>
  </si>
  <si>
    <t>bnjnmbyjndksjeSn</t>
  </si>
  <si>
    <t>bnjwmbyjndksjehj</t>
  </si>
  <si>
    <t>bnjwmbyjndksje</t>
  </si>
  <si>
    <t>bnjwmbyjndksjeSn</t>
  </si>
  <si>
    <t>kjzwmbwdksje</t>
  </si>
  <si>
    <t>kjzwmbwdksjeSn</t>
  </si>
  <si>
    <t>kjzwmbwdksjehj</t>
  </si>
  <si>
    <t>gov.gt3.vo.sbzs.sb.sb287.SBMbksmxbGridlbVO</t>
  </si>
  <si>
    <t>明细表对应列</t>
  </si>
  <si>
    <t>计算调整表对应列</t>
  </si>
  <si>
    <t>项目</t>
  </si>
  <si>
    <t>不填报项</t>
  </si>
  <si>
    <t>gov.gt3.vo.sbzs.sb.sb287.Qyjcxxb2018Form</t>
  </si>
  <si>
    <r>
      <t>二、委托研发</t>
    </r>
    <r>
      <rPr>
        <sz val="11"/>
        <color indexed="8"/>
        <rFont val="等线"/>
        <family val="0"/>
      </rPr>
      <t>(</t>
    </r>
    <r>
      <rPr>
        <sz val="11"/>
        <color indexed="8"/>
        <rFont val="等线"/>
        <family val="0"/>
      </rPr>
      <t>36+37+39</t>
    </r>
    <r>
      <rPr>
        <sz val="11"/>
        <color indexed="8"/>
        <rFont val="等线"/>
        <family val="0"/>
      </rPr>
      <t>)</t>
    </r>
  </si>
  <si>
    <t>软件、集成电路企业所得税优惠阶段代码</t>
  </si>
  <si>
    <t>软件、集成电路企业所得税优惠阶段名称</t>
  </si>
  <si>
    <t>税率优惠</t>
  </si>
  <si>
    <t>企业减按10%税率征收企业所得税</t>
  </si>
  <si>
    <t>企业减按15%税率征收企业所得税</t>
  </si>
  <si>
    <t>两免三减半</t>
  </si>
  <si>
    <t>企业两免三减半（免税）</t>
  </si>
  <si>
    <t>企业两免三减半（减半征收）</t>
  </si>
  <si>
    <t>集成电路生产项目所得两免三减半（免税）</t>
  </si>
  <si>
    <t>集成电路生产项目所得两免三减半（减半征收）</t>
  </si>
  <si>
    <t>五免五减半</t>
  </si>
  <si>
    <t>企业五免五减半（免税）</t>
  </si>
  <si>
    <t>企业五免五减半（减半征收）</t>
  </si>
  <si>
    <t>集成电路生产项目所得五免五减半（免税）</t>
  </si>
  <si>
    <t>集成电路生产项目所得五免五减半（减半征收）</t>
  </si>
  <si>
    <t>减免税额</t>
  </si>
  <si>
    <t>合计：（1+2+…+28-29+30+31+32）</t>
  </si>
  <si>
    <t>gov.gt3.vo.sbzs.sb.sb287.Msjjsrjjjkcyhmx2018Form</t>
  </si>
  <si>
    <t>纳税调整金额</t>
  </si>
  <si>
    <t>全民所有制企业公司制改制资产评估增值政策资产</t>
  </si>
  <si>
    <t>100非跨地区经营企业</t>
  </si>
  <si>
    <t>200跨地区经营企业总机构</t>
  </si>
  <si>
    <t>跨省、自治区、直辖市、计划单列市总机构</t>
  </si>
  <si>
    <t>210总机构（跨省）——适用《跨地区经营汇总纳税企业所得税征收管理办法》</t>
  </si>
  <si>
    <t>220总机构（跨省）——不适用《跨地区经营汇总纳税企业所得税征收管理办法》</t>
  </si>
  <si>
    <t>230总机构（省内）</t>
  </si>
  <si>
    <t>300跨地区经营企业分支机构</t>
  </si>
  <si>
    <t>310需进行完整年度纳税申报</t>
  </si>
  <si>
    <t>311分支机构（须进行完整年度申报并按比例纳税）</t>
  </si>
  <si>
    <t>312分支机构（须进行完整年度申报但不就地缴纳）</t>
  </si>
  <si>
    <t>000</t>
  </si>
  <si>
    <t>纳税申报企业类型名称</t>
  </si>
  <si>
    <t>纳税申报企业类型代码</t>
  </si>
  <si>
    <t>服务外包类</t>
  </si>
  <si>
    <t>信息技术外包服务（ITO）</t>
  </si>
  <si>
    <t>技术性业务流程外包服务（BPO）</t>
  </si>
  <si>
    <t>技术性知识流程外包服务（KPO）</t>
  </si>
  <si>
    <t>服务贸易类</t>
  </si>
  <si>
    <t>计算机和信息服务</t>
  </si>
  <si>
    <t>研究开发和技术服务</t>
  </si>
  <si>
    <t>文化技术服务</t>
  </si>
  <si>
    <t>中医药医疗服务</t>
  </si>
  <si>
    <t>技术先进型服务企业类型代码</t>
  </si>
  <si>
    <t>技术先进型服务企业类型名称</t>
  </si>
  <si>
    <t>适用会计准则或会计制度代码</t>
  </si>
  <si>
    <t>适用会计准则或会计制度名称</t>
  </si>
  <si>
    <t>企业会计准则</t>
  </si>
  <si>
    <t>一般企业</t>
  </si>
  <si>
    <t>银行</t>
  </si>
  <si>
    <t>证券</t>
  </si>
  <si>
    <t>保险</t>
  </si>
  <si>
    <t>担保</t>
  </si>
  <si>
    <t>小企业会计准则</t>
  </si>
  <si>
    <t>企业会计制度</t>
  </si>
  <si>
    <t>事业单位会计准则</t>
  </si>
  <si>
    <t>事业单位会计制度</t>
  </si>
  <si>
    <t>科学事业单位会计制度</t>
  </si>
  <si>
    <t>医院会计制度</t>
  </si>
  <si>
    <t>高等学校会计制度</t>
  </si>
  <si>
    <t>中小学校会计制度</t>
  </si>
  <si>
    <t>彩票机构会计制度</t>
  </si>
  <si>
    <t>民间非营利组织会计制度</t>
  </si>
  <si>
    <t>村集体经济组织会计制度</t>
  </si>
  <si>
    <t>农民专业合作社财务会计制度（试行）</t>
  </si>
  <si>
    <t>软件、集成电路企业类型</t>
  </si>
  <si>
    <t>软件、集成电路企业类型名称</t>
  </si>
  <si>
    <t>集成电路生产企业</t>
  </si>
  <si>
    <t>线宽小于0.8微米（含）的企业</t>
  </si>
  <si>
    <t>线宽小于0.25微米的企业</t>
  </si>
  <si>
    <t>投资额超过80亿元的企业</t>
  </si>
  <si>
    <t>线宽小于130纳米的企业</t>
  </si>
  <si>
    <t>线宽小于65纳米或投资额超过150亿元的企业</t>
  </si>
  <si>
    <t>集成电路设计企业</t>
  </si>
  <si>
    <t>新办符合条件企业</t>
  </si>
  <si>
    <t>符合规模条件的重点集成电路设计企业</t>
  </si>
  <si>
    <t>符合领域的重点集成电路设计企业</t>
  </si>
  <si>
    <t>软件企业</t>
  </si>
  <si>
    <t>一般软件企业</t>
  </si>
  <si>
    <t>符合规模条件的重点软件企业</t>
  </si>
  <si>
    <t>符合领域条件的重点软件企业</t>
  </si>
  <si>
    <t>符合出口条件的重点软件企业</t>
  </si>
  <si>
    <t>嵌入式或信息系统集成软件</t>
  </si>
  <si>
    <t>集成电路封装测试企业</t>
  </si>
  <si>
    <t>集成电路关键专用材料生产企业</t>
  </si>
  <si>
    <t>集成电路专用设备生产企业</t>
  </si>
  <si>
    <t>重组所得超50%</t>
  </si>
  <si>
    <t>同一控制下无对价</t>
  </si>
  <si>
    <t>重组交易类型名称</t>
  </si>
  <si>
    <t>重组交易类型代码</t>
  </si>
  <si>
    <t>重组当事方类型</t>
  </si>
  <si>
    <t>重组当事方类型名称</t>
  </si>
  <si>
    <t>收购方股东</t>
  </si>
  <si>
    <t>5（4-2-3）</t>
  </si>
  <si>
    <t>7（1-5）</t>
  </si>
  <si>
    <t>一、现金及银行存款损失</t>
  </si>
  <si>
    <t>二、应收及预付款项坏账损失</t>
  </si>
  <si>
    <t xml:space="preserve">      其中：逾期三年以上的应收款项损失</t>
  </si>
  <si>
    <t xml:space="preserve">               逾期一年以上的小额应收款项损失</t>
  </si>
  <si>
    <t>三、存货损失</t>
  </si>
  <si>
    <t xml:space="preserve">      其中：存货盘亏、报废、损毁、变质或被盗损失</t>
  </si>
  <si>
    <t>四、固定资产损失</t>
  </si>
  <si>
    <t xml:space="preserve">      其中：固定资产盘亏、丢失、报废、损毁或被盗损失</t>
  </si>
  <si>
    <t>五、无形资产损失</t>
  </si>
  <si>
    <t xml:space="preserve">      其中：无形资产转让损失</t>
  </si>
  <si>
    <t xml:space="preserve">               无形资产被替代或超过法律保护期限形成的损失</t>
  </si>
  <si>
    <t>六、在建工程损失</t>
  </si>
  <si>
    <t xml:space="preserve">      其中：在建工程停建、报废损失</t>
  </si>
  <si>
    <t>七、生产性生物资产损失</t>
  </si>
  <si>
    <t xml:space="preserve">       其中：生产性生物资产盘亏、非正常死亡、被盗、丢失等产生的损失</t>
  </si>
  <si>
    <t>八、债权性投资损失(17+22)</t>
  </si>
  <si>
    <t xml:space="preserve">      （一）金融企业债权性投资损失（18+21）</t>
  </si>
  <si>
    <t xml:space="preserve">         1.符合条件的涉农和中小企业贷款损失</t>
  </si>
  <si>
    <t xml:space="preserve">            其中：单户贷款余额300万（含）以下的贷款损失</t>
  </si>
  <si>
    <t xml:space="preserve">                     单户贷款余额300万元至1000万元（含）的 贷款损失</t>
  </si>
  <si>
    <t xml:space="preserve">         2.其他债权性投资损失</t>
  </si>
  <si>
    <t xml:space="preserve">      （二）非金融企业债权性投资损失</t>
  </si>
  <si>
    <t>九、股权（权益）性投资损失</t>
  </si>
  <si>
    <t xml:space="preserve">      其中：股权转让损失</t>
  </si>
  <si>
    <t>十、通过各种交易场所、市场买卖债券、股票、期货、基金以及金融衍生产品等发生的损失</t>
  </si>
  <si>
    <t>十一、打包出售资产损失</t>
  </si>
  <si>
    <t>十二、其他资产损失</t>
  </si>
  <si>
    <t>合计（1+2+5+7+9+12+14+16+23+25+26+27）</t>
  </si>
  <si>
    <t xml:space="preserve">      其中：分支机构留存备查的资产损失</t>
  </si>
  <si>
    <t>wtjnjgje</t>
  </si>
  <si>
    <t>wtwbjgje</t>
  </si>
  <si>
    <t>wtjwyfhdje</t>
  </si>
  <si>
    <t>wtjwgrje</t>
  </si>
  <si>
    <t>xjjyhckss</t>
  </si>
  <si>
    <t>yfjyfkxhzss</t>
  </si>
  <si>
    <t>yqsnysdyskxss</t>
  </si>
  <si>
    <t>yqynysdxeyskxss</t>
  </si>
  <si>
    <t>chss</t>
  </si>
  <si>
    <t>chpkbfshbzss</t>
  </si>
  <si>
    <t>gdzcss</t>
  </si>
  <si>
    <t>gdzckpdsbfss</t>
  </si>
  <si>
    <t>wxzcss</t>
  </si>
  <si>
    <t>wxzczrss</t>
  </si>
  <si>
    <t>wxzcbtdss</t>
  </si>
  <si>
    <t>zjgcss</t>
  </si>
  <si>
    <t>zjgctjbfss</t>
  </si>
  <si>
    <t>scxswzcss</t>
  </si>
  <si>
    <t>scxswzckpbdss</t>
  </si>
  <si>
    <t>zqxtzss</t>
  </si>
  <si>
    <t>jrqyzqxtzss</t>
  </si>
  <si>
    <t>snhzxqydkss</t>
  </si>
  <si>
    <t>dhdkyxdkss</t>
  </si>
  <si>
    <t>dhdkzjdkss</t>
  </si>
  <si>
    <t>qtzqxtzss</t>
  </si>
  <si>
    <t>fjrqyzqxtzss</t>
  </si>
  <si>
    <t>gqxtzss</t>
  </si>
  <si>
    <t>gqzrss</t>
  </si>
  <si>
    <t>tggzjycsfsss</t>
  </si>
  <si>
    <t>dbcszcss</t>
  </si>
  <si>
    <t>qtzcss</t>
  </si>
  <si>
    <t>hj</t>
  </si>
  <si>
    <t>fzjglcbczcss</t>
  </si>
  <si>
    <t>0</t>
  </si>
  <si>
    <t>录入项</t>
  </si>
  <si>
    <t>A000000,A100000,A101010,A102010,A104000,A106000</t>
  </si>
  <si>
    <t>（十一）佣金和手续费支出（保险企业填写A105060）</t>
  </si>
  <si>
    <t>四、特殊事项调整项目（37+38+…+43）</t>
  </si>
  <si>
    <t>（六）发行永续债利息支出</t>
  </si>
  <si>
    <t>（七）其他</t>
  </si>
  <si>
    <t>合计（1+12+31+36+44+45）</t>
  </si>
  <si>
    <t>广告费和业务宣传费</t>
  </si>
  <si>
    <t>保险企业手续费及佣金支出</t>
  </si>
  <si>
    <t xml:space="preserve">    其中：扶贫捐赠</t>
  </si>
  <si>
    <t xml:space="preserve">    前二年度（　　　　年）</t>
  </si>
  <si>
    <t xml:space="preserve">    前三年度（　　　　年）</t>
  </si>
  <si>
    <t xml:space="preserve">    前一年度（　　　　年）</t>
  </si>
  <si>
    <t xml:space="preserve">    本       年（　　　　年）</t>
  </si>
  <si>
    <t>三、限额扣除的公益性捐赠(5+6+7+8)</t>
  </si>
  <si>
    <t>合计（1+2+4）</t>
  </si>
  <si>
    <t>2015年度至本年发生的扶贫捐赠合计金额</t>
  </si>
  <si>
    <t>*108采用一般企业财务报表格式（2019年版）</t>
  </si>
  <si>
    <t>广告费和业务宣传费等跨年度纳税调整明细表</t>
  </si>
  <si>
    <t>职工薪酬支出及纳税调整明细表</t>
  </si>
  <si>
    <t>企业重组所得税特殊性税务处理报告表-主表</t>
  </si>
  <si>
    <t>一、营业收入(填写A101010\101020\103000)</t>
  </si>
  <si>
    <t>一、免税收入（2+3+9+…+16）</t>
  </si>
  <si>
    <t>（二）符合条件的居民企业之间的股息、红利等权益性投资收益免征企业所得税（4+5+6+7+8）</t>
  </si>
  <si>
    <t xml:space="preserve">          2.内地居民企业通过沪港通投资且连续持有H股满12个月取得的股息红利所得免征企业所得税（填写A107011）</t>
  </si>
  <si>
    <t xml:space="preserve">          3.内地居民企业通过深港通投资且连续持有H股满12个月取得的股息红利所得免征企业所得税（填写A107011）</t>
  </si>
  <si>
    <t xml:space="preserve">          1.一般股息红利等权益性投资收益免征企业所得税（填写A107011）</t>
  </si>
  <si>
    <t xml:space="preserve">          5.符合条件的永续债利息收入免征企业所得税（填写A107011）</t>
  </si>
  <si>
    <t xml:space="preserve">          4.居民企业持有创新企业CDR取得的股息红利所得免征企业所得税（填写107011）</t>
  </si>
  <si>
    <t>（四）中国清洁发展机制基金取得的收入免征企业所得税</t>
  </si>
  <si>
    <t>（五）投资者从证券投资基金分配中取得的收入免征企业所得税</t>
  </si>
  <si>
    <t>（六）取得的地方政府债券利息收入免征企业所得税</t>
  </si>
  <si>
    <t>（七）中国保险保障基金有限责任公司取得的保险保障基金等收入免征企业所得税</t>
  </si>
  <si>
    <t>（八）中国奥委会取得北京冬奥组委支付的收入免征企业所得税</t>
  </si>
  <si>
    <t>（九）中国残奥委会取得北京冬奥组委分期支付的收入免征企业所得税</t>
  </si>
  <si>
    <t>（十）其他</t>
  </si>
  <si>
    <t xml:space="preserve">       （一）综合利用资源生产产品取得的收入在计算应纳税所得额时减计收入</t>
  </si>
  <si>
    <t xml:space="preserve">       （二）金融、保险等机构取得的涉农利息、保费减计收入（20+21+22）</t>
  </si>
  <si>
    <t xml:space="preserve">               1.金融机构取得的涉农贷款利息收入在计算应纳税所得额时减计收入</t>
  </si>
  <si>
    <t xml:space="preserve">               2.保险机构取得的涉农保费收入在计算应纳税所得额时减计收入</t>
  </si>
  <si>
    <t xml:space="preserve">               3.小额贷款公司取得的农户小额贷款利息收入在计算应纳税所得额时减计收入</t>
  </si>
  <si>
    <t xml:space="preserve">       （三）取得铁路债券利息收入减半征收企业所得税</t>
  </si>
  <si>
    <t xml:space="preserve">       （四）其他（24.1+24.2）</t>
  </si>
  <si>
    <t xml:space="preserve">              1.取得的社区家庭服务收入在计算应纳税所得额时减计收入</t>
  </si>
  <si>
    <t xml:space="preserve">              2.其他</t>
  </si>
  <si>
    <t>0208</t>
  </si>
  <si>
    <t>农村饮水安全工程</t>
  </si>
  <si>
    <t>9900</t>
  </si>
  <si>
    <t>其他</t>
  </si>
  <si>
    <t>十九、技术先进型服务企业（服务外包类）减按15%的税率征收企业所得税</t>
  </si>
  <si>
    <t>二十、技术先进型服务企业（服务贸易类）减按15%的税率征收企业所得税</t>
  </si>
  <si>
    <t xml:space="preserve">       （一）企业招用建档立卡贫困人口就业扣减企业所得税</t>
  </si>
  <si>
    <t xml:space="preserve">       （二）企业招用登记失业半年以上人员就业扣减企业所得税</t>
  </si>
  <si>
    <t xml:space="preserve">       （一）从事污染防治的第三方企业减按15%的税率征收企业所得税</t>
  </si>
  <si>
    <t>二十八、其他（28.1+28.2+28.3）</t>
  </si>
  <si>
    <t xml:space="preserve">       （三）其他</t>
  </si>
  <si>
    <t xml:space="preserve">       （二）上海自贸区临港新片区内重点行业企业减按15%的税率征收企业所得税</t>
  </si>
  <si>
    <t>qzfpjz</t>
  </si>
  <si>
    <t>2015ngyxfpjz</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</si>
</sst>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Red]\(0.00\)"/>
    <numFmt numFmtId="181" formatCode="0.000_);[Red]\(0.000\)"/>
    <numFmt numFmtId="182" formatCode="0.00_ "/>
    <numFmt numFmtId="183" formatCode="0.0_);[Red]\(0.0\)"/>
    <numFmt numFmtId="184" formatCode="0_);[Red]\(0\)"/>
    <numFmt numFmtId="185" formatCode="0.000_ "/>
    <numFmt numFmtId="186" formatCode="0.00;[Red]0.00"/>
    <numFmt numFmtId="187" formatCode="mmm\-yyyy"/>
  </numFmts>
  <fonts count="45">
    <font>
      <sz val="11"/>
      <color theme="1"/>
      <name val="Calibri"/>
      <family val="0"/>
    </font>
    <font>
      <sz val="11"/>
      <color indexed="8"/>
      <name val="等线"/>
      <family val="0"/>
    </font>
    <font>
      <sz val="9"/>
      <name val="等线"/>
      <family val="0"/>
    </font>
    <font>
      <b/>
      <sz val="9"/>
      <name val="宋体"/>
      <family val="0"/>
    </font>
    <font>
      <sz val="9"/>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3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5"/>
      <name val="等线"/>
      <family val="0"/>
    </font>
    <font>
      <sz val="11"/>
      <color indexed="9"/>
      <name val="等线"/>
      <family val="0"/>
    </font>
    <font>
      <sz val="11"/>
      <name val="等线"/>
      <family val="0"/>
    </font>
    <font>
      <sz val="10"/>
      <color indexed="8"/>
      <name val="宋体"/>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
      <u val="single"/>
      <sz val="11"/>
      <color theme="11"/>
      <name val="Calibri"/>
      <family val="0"/>
    </font>
    <font>
      <sz val="11"/>
      <name val="Calibri"/>
      <family val="0"/>
    </font>
    <font>
      <sz val="10"/>
      <color theme="1"/>
      <name val="宋体"/>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bgColor indexed="64"/>
      </patternFill>
    </fill>
  </fills>
  <borders count="3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color indexed="63"/>
      </right>
      <top style="thin"/>
      <bottom style="thin"/>
    </border>
    <border>
      <left style="thin"/>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right style="thin"/>
      <top style="thin"/>
      <bottom style="thin"/>
    </border>
    <border>
      <left style="thin"/>
      <right>
        <color indexed="63"/>
      </right>
      <top>
        <color indexed="63"/>
      </top>
      <bottom style="thin"/>
    </border>
    <border>
      <left>
        <color indexed="63"/>
      </left>
      <right style="thin">
        <color indexed="63"/>
      </right>
      <top style="thin"/>
      <bottom>
        <color indexed="63"/>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
      <left style="thin"/>
      <right style="thin"/>
      <top style="thin"/>
      <bottom/>
    </border>
    <border>
      <left style="thin"/>
      <right style="thin"/>
      <top/>
      <bottom style="thin"/>
    </border>
    <border>
      <left>
        <color indexed="63"/>
      </left>
      <right>
        <color indexed="63"/>
      </right>
      <top style="thin"/>
      <bottom>
        <color indexed="63"/>
      </bottom>
    </border>
    <border>
      <left style="thin"/>
      <right style="thin"/>
      <top style="thin"/>
      <bottom style="thin">
        <color indexed="63"/>
      </bottom>
    </border>
    <border>
      <left style="thin"/>
      <right style="thin">
        <color indexed="63"/>
      </right>
      <top style="thin"/>
      <bottom style="thin">
        <color indexed="63"/>
      </bottom>
    </border>
    <border>
      <left style="thin"/>
      <right>
        <color indexed="63"/>
      </right>
      <top style="thin"/>
      <bottom style="thin">
        <color indexed="63"/>
      </bottom>
    </border>
    <border>
      <left style="thin"/>
      <right style="thin">
        <color indexed="63"/>
      </right>
      <top style="thin">
        <color indexed="63"/>
      </top>
      <bottom style="thin"/>
    </border>
    <border>
      <left style="thin">
        <color indexed="63"/>
      </left>
      <right style="thin">
        <color indexed="63"/>
      </right>
      <top style="thin"/>
      <bottom style="thin"/>
    </border>
    <border>
      <left style="thin"/>
      <right style="thin"/>
      <top style="thin">
        <color indexed="63"/>
      </top>
      <bottom style="thin">
        <color indexed="63"/>
      </bottom>
    </border>
    <border>
      <left style="thin"/>
      <right style="thin"/>
      <top/>
      <bottom/>
    </border>
    <border>
      <left style="thin"/>
      <right>
        <color indexed="63"/>
      </right>
      <top>
        <color indexed="63"/>
      </top>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375">
    <xf numFmtId="0" fontId="0" fillId="0" borderId="0" xfId="0" applyFont="1" applyAlignment="1">
      <alignment vertical="center"/>
    </xf>
    <xf numFmtId="0" fontId="0" fillId="0" borderId="0" xfId="0" applyAlignment="1">
      <alignment horizontal="center" vertical="center"/>
    </xf>
    <xf numFmtId="0" fontId="0" fillId="33" borderId="10" xfId="0" applyFill="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vertical="center"/>
    </xf>
    <xf numFmtId="0" fontId="0" fillId="33" borderId="10" xfId="0" applyFill="1" applyBorder="1" applyAlignment="1">
      <alignment horizontal="center" vertical="center"/>
    </xf>
    <xf numFmtId="0" fontId="0" fillId="33" borderId="10" xfId="0" applyFill="1" applyBorder="1" applyAlignment="1" applyProtection="1">
      <alignment horizontal="center" vertical="center" wrapText="1"/>
      <protection/>
    </xf>
    <xf numFmtId="0" fontId="0" fillId="33" borderId="10" xfId="0" applyFill="1" applyBorder="1" applyAlignment="1">
      <alignment horizontal="center" vertical="center" wrapText="1"/>
    </xf>
    <xf numFmtId="0" fontId="0" fillId="33" borderId="10" xfId="0" applyFill="1" applyBorder="1" applyAlignment="1">
      <alignment vertical="center" wrapText="1"/>
    </xf>
    <xf numFmtId="0" fontId="0" fillId="33" borderId="10" xfId="0" applyFill="1" applyBorder="1"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33" borderId="11" xfId="0" applyFill="1" applyBorder="1" applyAlignment="1">
      <alignment horizontal="center" vertical="center" wrapText="1"/>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33" borderId="10" xfId="0" applyFill="1" applyBorder="1" applyAlignment="1">
      <alignment vertical="center" wrapText="1"/>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0" fontId="0" fillId="33" borderId="10" xfId="0" applyFill="1" applyBorder="1" applyAlignment="1" applyProtection="1">
      <alignment vertical="center"/>
      <protection/>
    </xf>
    <xf numFmtId="0" fontId="0" fillId="33" borderId="10" xfId="0" applyFill="1" applyBorder="1" applyAlignment="1">
      <alignment vertical="center"/>
    </xf>
    <xf numFmtId="0" fontId="0" fillId="0" borderId="10" xfId="0" applyBorder="1" applyAlignment="1" applyProtection="1">
      <alignment vertical="center"/>
      <protection locked="0"/>
    </xf>
    <xf numFmtId="0" fontId="0" fillId="0" borderId="0" xfId="0" applyAlignment="1" applyProtection="1">
      <alignment vertical="center"/>
      <protection locked="0"/>
    </xf>
    <xf numFmtId="0" fontId="0" fillId="0" borderId="0" xfId="0" applyFill="1" applyBorder="1" applyAlignment="1">
      <alignment horizontal="center" vertical="center"/>
    </xf>
    <xf numFmtId="0" fontId="0" fillId="33" borderId="12" xfId="0" applyFill="1" applyBorder="1" applyAlignment="1">
      <alignment vertical="center" wrapText="1"/>
    </xf>
    <xf numFmtId="0" fontId="0" fillId="0" borderId="10" xfId="0" applyBorder="1" applyAlignment="1" applyProtection="1">
      <alignment vertical="center"/>
      <protection locked="0"/>
    </xf>
    <xf numFmtId="0" fontId="0" fillId="0" borderId="10" xfId="0" applyFill="1" applyBorder="1" applyAlignment="1">
      <alignment horizontal="center" vertical="center"/>
    </xf>
    <xf numFmtId="0" fontId="0" fillId="0" borderId="10" xfId="0" applyFill="1" applyBorder="1" applyAlignment="1" applyProtection="1">
      <alignment vertical="center"/>
      <protection locked="0"/>
    </xf>
    <xf numFmtId="0" fontId="0" fillId="0" borderId="10" xfId="0" applyFill="1" applyBorder="1" applyAlignment="1" applyProtection="1">
      <alignment horizontal="center" vertical="center"/>
      <protection locked="0"/>
    </xf>
    <xf numFmtId="0" fontId="0" fillId="0" borderId="0" xfId="0" applyBorder="1" applyAlignment="1">
      <alignment vertical="center"/>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0" fontId="0" fillId="0" borderId="16" xfId="0" applyBorder="1" applyAlignment="1">
      <alignment horizontal="center" vertical="center"/>
    </xf>
    <xf numFmtId="0" fontId="0" fillId="33" borderId="17" xfId="0" applyFill="1" applyBorder="1" applyAlignment="1">
      <alignment vertical="center"/>
    </xf>
    <xf numFmtId="0" fontId="0" fillId="33" borderId="13" xfId="0" applyFill="1" applyBorder="1" applyAlignment="1">
      <alignment vertical="center"/>
    </xf>
    <xf numFmtId="0" fontId="0" fillId="33" borderId="15" xfId="0" applyFill="1" applyBorder="1" applyAlignment="1">
      <alignment vertical="center"/>
    </xf>
    <xf numFmtId="0" fontId="0" fillId="0" borderId="17" xfId="0" applyFill="1" applyBorder="1" applyAlignment="1">
      <alignment horizontal="center" vertical="center"/>
    </xf>
    <xf numFmtId="0" fontId="0" fillId="0" borderId="17" xfId="0" applyFill="1" applyBorder="1" applyAlignment="1">
      <alignment vertical="center"/>
    </xf>
    <xf numFmtId="0" fontId="0" fillId="0" borderId="17" xfId="0" applyFill="1" applyBorder="1" applyAlignment="1" applyProtection="1">
      <alignment vertical="center"/>
      <protection locked="0"/>
    </xf>
    <xf numFmtId="0" fontId="0" fillId="0" borderId="10" xfId="0" applyFill="1" applyBorder="1" applyAlignment="1" applyProtection="1">
      <alignment vertical="center" wrapText="1"/>
      <protection/>
    </xf>
    <xf numFmtId="0" fontId="0" fillId="33" borderId="11" xfId="0" applyFill="1" applyBorder="1" applyAlignment="1">
      <alignment vertical="center"/>
    </xf>
    <xf numFmtId="0" fontId="0" fillId="33" borderId="11" xfId="0" applyFill="1" applyBorder="1" applyAlignment="1">
      <alignment vertical="center" wrapText="1"/>
    </xf>
    <xf numFmtId="0" fontId="0" fillId="33" borderId="0" xfId="0" applyFill="1" applyAlignment="1">
      <alignment vertical="center"/>
    </xf>
    <xf numFmtId="0" fontId="0" fillId="0" borderId="16" xfId="0" applyFill="1" applyBorder="1" applyAlignment="1">
      <alignment vertical="center"/>
    </xf>
    <xf numFmtId="0" fontId="0" fillId="33" borderId="10" xfId="0" applyFill="1" applyBorder="1" applyAlignment="1">
      <alignment vertical="center" wrapText="1"/>
    </xf>
    <xf numFmtId="0" fontId="0" fillId="33" borderId="10" xfId="0" applyFill="1" applyBorder="1" applyAlignment="1">
      <alignment vertical="center"/>
    </xf>
    <xf numFmtId="0" fontId="0" fillId="0" borderId="0" xfId="0" applyAlignment="1" applyProtection="1">
      <alignment vertical="center" wrapText="1"/>
      <protection locked="0"/>
    </xf>
    <xf numFmtId="0" fontId="0" fillId="0" borderId="10" xfId="0" applyBorder="1" applyAlignment="1" applyProtection="1">
      <alignment horizontal="center" vertical="center"/>
      <protection locked="0"/>
    </xf>
    <xf numFmtId="0" fontId="0" fillId="33" borderId="10" xfId="0" applyFill="1" applyBorder="1" applyAlignment="1">
      <alignment vertical="center"/>
    </xf>
    <xf numFmtId="0" fontId="0" fillId="33" borderId="10" xfId="0" applyFill="1" applyBorder="1" applyAlignment="1">
      <alignment vertical="center"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Fill="1" applyBorder="1" applyAlignment="1">
      <alignment horizontal="left" vertical="center" wrapText="1"/>
    </xf>
    <xf numFmtId="0" fontId="0" fillId="0" borderId="0" xfId="0" applyFont="1" applyAlignment="1">
      <alignment horizontal="center" vertical="center" wrapText="1"/>
    </xf>
    <xf numFmtId="0" fontId="0" fillId="33" borderId="10" xfId="0" applyFont="1" applyFill="1" applyBorder="1" applyAlignment="1">
      <alignment vertical="center"/>
    </xf>
    <xf numFmtId="49" fontId="3" fillId="0" borderId="0" xfId="0" applyNumberFormat="1" applyFont="1" applyAlignment="1">
      <alignment/>
    </xf>
    <xf numFmtId="49" fontId="4" fillId="0" borderId="0" xfId="0" applyNumberFormat="1" applyFont="1" applyAlignment="1">
      <alignment/>
    </xf>
    <xf numFmtId="0" fontId="0" fillId="0" borderId="0" xfId="0" applyFont="1" applyAlignment="1">
      <alignment horizontal="center" vertical="center" wrapText="1"/>
    </xf>
    <xf numFmtId="49" fontId="3" fillId="0" borderId="0" xfId="0" applyNumberFormat="1" applyFont="1" applyAlignment="1">
      <alignment/>
    </xf>
    <xf numFmtId="49" fontId="0" fillId="0" borderId="0" xfId="0" applyNumberFormat="1" applyAlignment="1">
      <alignment horizontal="center" vertical="center" wrapText="1"/>
    </xf>
    <xf numFmtId="49" fontId="0" fillId="0" borderId="0" xfId="0" applyNumberFormat="1" applyFont="1" applyAlignment="1">
      <alignment horizontal="center" vertical="center" wrapText="1"/>
    </xf>
    <xf numFmtId="49" fontId="3" fillId="0" borderId="0" xfId="0" applyNumberFormat="1" applyFont="1" applyAlignment="1">
      <alignment/>
    </xf>
    <xf numFmtId="0" fontId="0" fillId="33" borderId="10" xfId="0" applyFill="1" applyBorder="1" applyAlignment="1" applyProtection="1">
      <alignment horizontal="center" vertical="center" wrapText="1"/>
      <protection/>
    </xf>
    <xf numFmtId="0" fontId="43" fillId="0" borderId="10" xfId="0" applyFont="1" applyFill="1" applyBorder="1" applyAlignment="1" applyProtection="1">
      <alignment vertical="center"/>
      <protection locked="0"/>
    </xf>
    <xf numFmtId="0" fontId="0" fillId="33" borderId="10" xfId="0" applyFill="1" applyBorder="1" applyAlignment="1">
      <alignment vertical="center" wrapText="1"/>
    </xf>
    <xf numFmtId="0" fontId="0" fillId="33" borderId="10" xfId="0" applyFill="1" applyBorder="1" applyAlignment="1">
      <alignment horizontal="center" vertical="center" wrapText="1"/>
    </xf>
    <xf numFmtId="0" fontId="0" fillId="0" borderId="10" xfId="0" applyBorder="1" applyAlignment="1" applyProtection="1">
      <alignment vertical="center" wrapText="1"/>
      <protection locked="0"/>
    </xf>
    <xf numFmtId="0" fontId="0" fillId="0" borderId="0" xfId="0" applyFont="1" applyAlignment="1">
      <alignment horizontal="center" vertical="center"/>
    </xf>
    <xf numFmtId="182" fontId="0" fillId="0" borderId="10" xfId="0" applyNumberFormat="1" applyBorder="1" applyAlignment="1" applyProtection="1">
      <alignment vertical="center" wrapText="1"/>
      <protection locked="0"/>
    </xf>
    <xf numFmtId="182" fontId="0" fillId="33" borderId="10" xfId="0" applyNumberFormat="1" applyFill="1" applyBorder="1" applyAlignment="1" applyProtection="1">
      <alignment vertical="center" wrapText="1"/>
      <protection/>
    </xf>
    <xf numFmtId="182" fontId="0" fillId="33" borderId="10" xfId="0" applyNumberFormat="1" applyFill="1" applyBorder="1" applyAlignment="1">
      <alignment vertical="center" wrapText="1"/>
    </xf>
    <xf numFmtId="182" fontId="0" fillId="0" borderId="0" xfId="0" applyNumberFormat="1" applyAlignment="1">
      <alignment vertical="center" wrapText="1"/>
    </xf>
    <xf numFmtId="0" fontId="0" fillId="0" borderId="0" xfId="0" applyFont="1" applyAlignment="1">
      <alignment vertical="center"/>
    </xf>
    <xf numFmtId="0" fontId="0" fillId="33" borderId="10" xfId="0" applyFill="1" applyBorder="1" applyAlignment="1">
      <alignment horizontal="center" vertical="center" wrapText="1"/>
    </xf>
    <xf numFmtId="49" fontId="43" fillId="0" borderId="10" xfId="0" applyNumberFormat="1" applyFont="1" applyFill="1" applyBorder="1" applyAlignment="1" applyProtection="1">
      <alignment vertical="center"/>
      <protection locked="0"/>
    </xf>
    <xf numFmtId="0" fontId="0" fillId="33" borderId="10" xfId="0" applyFill="1" applyBorder="1" applyAlignment="1">
      <alignment horizontal="center" vertical="center"/>
    </xf>
    <xf numFmtId="0" fontId="0" fillId="33" borderId="10" xfId="0" applyFill="1" applyBorder="1" applyAlignment="1">
      <alignment vertical="center"/>
    </xf>
    <xf numFmtId="0" fontId="0" fillId="33" borderId="10" xfId="0" applyFill="1" applyBorder="1" applyAlignment="1">
      <alignment horizontal="center" vertical="center" wrapText="1"/>
    </xf>
    <xf numFmtId="0" fontId="0" fillId="33" borderId="10" xfId="0" applyFont="1" applyFill="1" applyBorder="1" applyAlignment="1">
      <alignment vertical="center"/>
    </xf>
    <xf numFmtId="0" fontId="0" fillId="0" borderId="0" xfId="0" applyFont="1" applyAlignment="1">
      <alignment vertical="center"/>
    </xf>
    <xf numFmtId="182" fontId="0" fillId="0" borderId="10" xfId="0" applyNumberFormat="1" applyBorder="1" applyAlignment="1" applyProtection="1">
      <alignment vertical="center"/>
      <protection locked="0"/>
    </xf>
    <xf numFmtId="182" fontId="0" fillId="33" borderId="10" xfId="0" applyNumberFormat="1" applyFill="1" applyBorder="1" applyAlignment="1" applyProtection="1">
      <alignment vertical="center"/>
      <protection/>
    </xf>
    <xf numFmtId="0" fontId="0" fillId="33" borderId="10" xfId="0" applyFill="1" applyBorder="1" applyAlignment="1">
      <alignment vertical="center"/>
    </xf>
    <xf numFmtId="0" fontId="0" fillId="0" borderId="0" xfId="0" applyFont="1" applyAlignment="1">
      <alignment horizontal="center" vertical="center"/>
    </xf>
    <xf numFmtId="49" fontId="3" fillId="0" borderId="0" xfId="0" applyNumberFormat="1" applyFont="1" applyAlignment="1">
      <alignment/>
    </xf>
    <xf numFmtId="0" fontId="0" fillId="0" borderId="0" xfId="0" applyFont="1" applyAlignment="1">
      <alignment horizontal="center" vertical="center" wrapText="1"/>
    </xf>
    <xf numFmtId="0" fontId="0" fillId="33" borderId="10" xfId="0" applyFont="1" applyFill="1" applyBorder="1" applyAlignment="1">
      <alignment vertical="center"/>
    </xf>
    <xf numFmtId="0" fontId="0" fillId="0" borderId="0" xfId="0" applyFont="1" applyAlignment="1">
      <alignment horizontal="center" vertical="center" wrapText="1"/>
    </xf>
    <xf numFmtId="49" fontId="0" fillId="0" borderId="0" xfId="0" applyNumberFormat="1" applyAlignment="1">
      <alignment vertical="center"/>
    </xf>
    <xf numFmtId="0" fontId="0" fillId="0" borderId="0" xfId="0" applyFont="1" applyFill="1" applyBorder="1" applyAlignment="1">
      <alignment horizontal="center" vertical="center"/>
    </xf>
    <xf numFmtId="182" fontId="0" fillId="0" borderId="0" xfId="0" applyNumberFormat="1" applyAlignment="1">
      <alignment vertical="center"/>
    </xf>
    <xf numFmtId="182" fontId="0" fillId="33" borderId="10" xfId="0" applyNumberFormat="1" applyFill="1" applyBorder="1" applyAlignment="1" applyProtection="1">
      <alignment vertical="center" wrapText="1"/>
      <protection locked="0"/>
    </xf>
    <xf numFmtId="182" fontId="0" fillId="33" borderId="10" xfId="0" applyNumberFormat="1" applyFill="1" applyBorder="1" applyAlignment="1">
      <alignment vertical="center"/>
    </xf>
    <xf numFmtId="182" fontId="0" fillId="33" borderId="10" xfId="0" applyNumberFormat="1" applyFill="1" applyBorder="1" applyAlignment="1" applyProtection="1">
      <alignment vertical="center"/>
      <protection/>
    </xf>
    <xf numFmtId="182" fontId="0" fillId="0" borderId="10" xfId="0" applyNumberFormat="1" applyBorder="1" applyAlignment="1" applyProtection="1">
      <alignment vertical="center"/>
      <protection locked="0"/>
    </xf>
    <xf numFmtId="182" fontId="0" fillId="0" borderId="10" xfId="0" applyNumberFormat="1" applyFill="1" applyBorder="1" applyAlignment="1" applyProtection="1">
      <alignment vertical="center"/>
      <protection locked="0"/>
    </xf>
    <xf numFmtId="182" fontId="0" fillId="33" borderId="18" xfId="0" applyNumberFormat="1" applyFill="1" applyBorder="1" applyAlignment="1">
      <alignment vertical="center"/>
    </xf>
    <xf numFmtId="182" fontId="0" fillId="33" borderId="17" xfId="0" applyNumberFormat="1" applyFill="1" applyBorder="1" applyAlignment="1">
      <alignment vertical="center"/>
    </xf>
    <xf numFmtId="182" fontId="0" fillId="0" borderId="0" xfId="0" applyNumberFormat="1" applyAlignment="1" applyProtection="1">
      <alignment vertical="center"/>
      <protection locked="0"/>
    </xf>
    <xf numFmtId="0" fontId="0" fillId="0" borderId="0" xfId="0" applyNumberFormat="1" applyAlignment="1" applyProtection="1">
      <alignment vertical="center"/>
      <protection locked="0"/>
    </xf>
    <xf numFmtId="182" fontId="0" fillId="0" borderId="10" xfId="0" applyNumberFormat="1" applyFill="1" applyBorder="1" applyAlignment="1" applyProtection="1">
      <alignment vertical="center"/>
      <protection locked="0"/>
    </xf>
    <xf numFmtId="0" fontId="0" fillId="33" borderId="10" xfId="0" applyFill="1" applyBorder="1" applyAlignment="1">
      <alignment vertical="center" wrapText="1"/>
    </xf>
    <xf numFmtId="0" fontId="0" fillId="33" borderId="10" xfId="0" applyFont="1" applyFill="1" applyBorder="1" applyAlignment="1" applyProtection="1">
      <alignment vertical="center"/>
      <protection/>
    </xf>
    <xf numFmtId="0" fontId="0" fillId="33" borderId="10" xfId="0" applyFont="1" applyFill="1" applyBorder="1" applyAlignment="1">
      <alignment vertical="center"/>
    </xf>
    <xf numFmtId="182" fontId="0" fillId="0" borderId="10" xfId="0" applyNumberFormat="1" applyBorder="1" applyAlignment="1" applyProtection="1">
      <alignment vertical="center"/>
      <protection locked="0"/>
    </xf>
    <xf numFmtId="10" fontId="0" fillId="0" borderId="10" xfId="0" applyNumberFormat="1" applyBorder="1" applyAlignment="1" applyProtection="1">
      <alignment vertical="center"/>
      <protection locked="0"/>
    </xf>
    <xf numFmtId="10" fontId="0" fillId="0" borderId="0" xfId="0" applyNumberFormat="1" applyAlignment="1">
      <alignment vertical="center"/>
    </xf>
    <xf numFmtId="0" fontId="0" fillId="33" borderId="10" xfId="0" applyFill="1" applyBorder="1" applyAlignment="1">
      <alignment vertical="center" wrapText="1"/>
    </xf>
    <xf numFmtId="0" fontId="0" fillId="33" borderId="18" xfId="0" applyFill="1" applyBorder="1" applyAlignment="1">
      <alignment horizontal="center" vertical="center" wrapText="1"/>
    </xf>
    <xf numFmtId="0" fontId="0" fillId="33" borderId="19" xfId="0" applyFill="1" applyBorder="1" applyAlignment="1">
      <alignment vertical="center" wrapText="1"/>
    </xf>
    <xf numFmtId="0" fontId="0" fillId="33" borderId="12" xfId="0" applyFill="1" applyBorder="1" applyAlignment="1">
      <alignment vertical="center" wrapText="1"/>
    </xf>
    <xf numFmtId="0" fontId="0" fillId="33" borderId="20"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22" xfId="0" applyFill="1" applyBorder="1" applyAlignment="1">
      <alignment horizontal="center" vertical="center" wrapText="1"/>
    </xf>
    <xf numFmtId="180" fontId="0" fillId="33" borderId="10" xfId="0" applyNumberFormat="1" applyFill="1" applyBorder="1" applyAlignment="1" applyProtection="1">
      <alignment vertical="center" wrapText="1"/>
      <protection/>
    </xf>
    <xf numFmtId="0" fontId="0" fillId="0" borderId="0" xfId="0" applyFont="1" applyAlignment="1">
      <alignment vertical="center"/>
    </xf>
    <xf numFmtId="180" fontId="0" fillId="33" borderId="10" xfId="0" applyNumberFormat="1" applyFill="1" applyBorder="1" applyAlignment="1">
      <alignment vertical="center" wrapText="1"/>
    </xf>
    <xf numFmtId="182" fontId="0" fillId="0" borderId="10" xfId="0" applyNumberFormat="1" applyBorder="1" applyAlignment="1" applyProtection="1">
      <alignment vertical="center"/>
      <protection locked="0"/>
    </xf>
    <xf numFmtId="0" fontId="0" fillId="33" borderId="10" xfId="0" applyFill="1" applyBorder="1" applyAlignment="1">
      <alignment vertical="center"/>
    </xf>
    <xf numFmtId="0" fontId="0" fillId="33" borderId="17" xfId="0" applyFill="1" applyBorder="1" applyAlignment="1">
      <alignment vertical="center" wrapText="1"/>
    </xf>
    <xf numFmtId="0" fontId="0" fillId="33" borderId="18" xfId="0" applyFill="1" applyBorder="1" applyAlignment="1">
      <alignment vertical="center" wrapText="1"/>
    </xf>
    <xf numFmtId="14" fontId="0" fillId="0" borderId="0" xfId="0" applyNumberFormat="1" applyAlignment="1">
      <alignment vertical="center"/>
    </xf>
    <xf numFmtId="185" fontId="0" fillId="0" borderId="10" xfId="0" applyNumberFormat="1" applyBorder="1" applyAlignment="1" applyProtection="1">
      <alignment vertical="center" wrapText="1"/>
      <protection locked="0"/>
    </xf>
    <xf numFmtId="49" fontId="0" fillId="0" borderId="0" xfId="0" applyNumberFormat="1" applyAlignment="1" applyProtection="1">
      <alignment vertical="center"/>
      <protection locked="0"/>
    </xf>
    <xf numFmtId="182" fontId="0" fillId="33" borderId="10" xfId="0" applyNumberFormat="1" applyFill="1" applyBorder="1" applyAlignment="1" applyProtection="1">
      <alignment vertical="center"/>
      <protection/>
    </xf>
    <xf numFmtId="0" fontId="0" fillId="0" borderId="0" xfId="0" applyFont="1" applyAlignment="1">
      <alignment horizontal="center" vertical="center"/>
    </xf>
    <xf numFmtId="49" fontId="0" fillId="0" borderId="0" xfId="0" applyNumberFormat="1" applyAlignment="1">
      <alignment horizontal="center" vertical="center"/>
    </xf>
    <xf numFmtId="49" fontId="0" fillId="33" borderId="10" xfId="0" applyNumberFormat="1" applyFill="1" applyBorder="1" applyAlignment="1">
      <alignment horizontal="center" vertical="center" wrapText="1"/>
    </xf>
    <xf numFmtId="49" fontId="0" fillId="33" borderId="10" xfId="0" applyNumberFormat="1" applyFill="1" applyBorder="1" applyAlignment="1">
      <alignment vertical="center"/>
    </xf>
    <xf numFmtId="49" fontId="0" fillId="33" borderId="10" xfId="0" applyNumberFormat="1" applyFill="1" applyBorder="1" applyAlignment="1">
      <alignment horizontal="center" vertical="center" wrapText="1"/>
    </xf>
    <xf numFmtId="182" fontId="0" fillId="33" borderId="10" xfId="0" applyNumberFormat="1" applyFill="1" applyBorder="1" applyAlignment="1" applyProtection="1">
      <alignment vertical="center"/>
      <protection/>
    </xf>
    <xf numFmtId="182" fontId="0" fillId="0" borderId="0" xfId="0" applyNumberFormat="1" applyFill="1" applyBorder="1" applyAlignment="1">
      <alignment vertical="center" wrapText="1"/>
    </xf>
    <xf numFmtId="182" fontId="0" fillId="0" borderId="0" xfId="0" applyNumberFormat="1" applyFont="1" applyFill="1" applyBorder="1" applyAlignment="1">
      <alignment vertical="center" wrapText="1"/>
    </xf>
    <xf numFmtId="182" fontId="0" fillId="0" borderId="0" xfId="0" applyNumberFormat="1" applyFont="1" applyFill="1" applyBorder="1" applyAlignment="1">
      <alignment horizontal="left" vertical="center" wrapText="1"/>
    </xf>
    <xf numFmtId="49" fontId="3" fillId="0" borderId="0" xfId="0" applyNumberFormat="1" applyFont="1" applyAlignment="1">
      <alignment/>
    </xf>
    <xf numFmtId="182" fontId="0" fillId="33" borderId="10" xfId="0" applyNumberFormat="1" applyFill="1" applyBorder="1" applyAlignment="1" applyProtection="1">
      <alignment vertical="center"/>
      <protection/>
    </xf>
    <xf numFmtId="180" fontId="0" fillId="0" borderId="0" xfId="0" applyNumberFormat="1" applyAlignment="1" applyProtection="1">
      <alignment vertical="center"/>
      <protection locked="0"/>
    </xf>
    <xf numFmtId="182" fontId="0" fillId="33" borderId="10" xfId="0" applyNumberFormat="1" applyFill="1" applyBorder="1" applyAlignment="1" applyProtection="1">
      <alignment vertical="center"/>
      <protection/>
    </xf>
    <xf numFmtId="0" fontId="0" fillId="0" borderId="0" xfId="0" applyFont="1" applyAlignment="1">
      <alignment horizontal="center" vertical="center" wrapText="1"/>
    </xf>
    <xf numFmtId="182" fontId="0" fillId="33" borderId="10" xfId="0" applyNumberFormat="1" applyFill="1" applyBorder="1" applyAlignment="1" applyProtection="1">
      <alignment vertical="center"/>
      <protection/>
    </xf>
    <xf numFmtId="49" fontId="3" fillId="0" borderId="0" xfId="0" applyNumberFormat="1" applyFont="1" applyAlignment="1">
      <alignment/>
    </xf>
    <xf numFmtId="10" fontId="0" fillId="0" borderId="10" xfId="0" applyNumberFormat="1" applyBorder="1" applyAlignment="1" applyProtection="1">
      <alignment vertical="center"/>
      <protection locked="0"/>
    </xf>
    <xf numFmtId="0" fontId="0" fillId="0" borderId="10" xfId="0" applyNumberFormat="1" applyBorder="1" applyAlignment="1" applyProtection="1">
      <alignment vertical="center"/>
      <protection locked="0"/>
    </xf>
    <xf numFmtId="0" fontId="0" fillId="0" borderId="0" xfId="0" applyNumberFormat="1" applyAlignment="1">
      <alignment vertical="center"/>
    </xf>
    <xf numFmtId="0" fontId="0" fillId="33" borderId="10" xfId="0" applyFont="1" applyFill="1" applyBorder="1" applyAlignment="1">
      <alignment horizontal="center" vertical="center" wrapText="1"/>
    </xf>
    <xf numFmtId="182" fontId="0" fillId="0" borderId="0" xfId="0" applyNumberFormat="1" applyFont="1" applyFill="1" applyBorder="1" applyAlignment="1">
      <alignment vertical="center" wrapText="1"/>
    </xf>
    <xf numFmtId="182" fontId="0" fillId="0" borderId="0" xfId="0" applyNumberFormat="1" applyFont="1" applyFill="1" applyBorder="1" applyAlignment="1">
      <alignment horizontal="left" vertical="center" wrapText="1"/>
    </xf>
    <xf numFmtId="0" fontId="0" fillId="33" borderId="10" xfId="0" applyFill="1" applyBorder="1" applyAlignment="1">
      <alignment vertical="center" wrapText="1"/>
    </xf>
    <xf numFmtId="182" fontId="0" fillId="0" borderId="10" xfId="0" applyNumberFormat="1" applyBorder="1" applyAlignment="1" applyProtection="1">
      <alignment vertical="center"/>
      <protection locked="0"/>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182" fontId="0" fillId="0" borderId="10" xfId="0" applyNumberFormat="1" applyBorder="1" applyAlignment="1" applyProtection="1">
      <alignment vertical="center"/>
      <protection locked="0"/>
    </xf>
    <xf numFmtId="0" fontId="0" fillId="33" borderId="10" xfId="0" applyFont="1" applyFill="1" applyBorder="1" applyAlignment="1">
      <alignment vertical="center" wrapText="1"/>
    </xf>
    <xf numFmtId="0" fontId="0" fillId="33" borderId="10" xfId="0" applyFill="1" applyBorder="1" applyAlignment="1">
      <alignment vertical="center"/>
    </xf>
    <xf numFmtId="0" fontId="0" fillId="33" borderId="10" xfId="0" applyFill="1" applyBorder="1" applyAlignment="1">
      <alignment horizontal="center" vertical="center" wrapText="1"/>
    </xf>
    <xf numFmtId="0" fontId="0" fillId="33" borderId="17" xfId="0" applyFont="1" applyFill="1" applyBorder="1" applyAlignment="1">
      <alignment vertical="center" wrapText="1"/>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0" fontId="0" fillId="33" borderId="10" xfId="0" applyFill="1" applyBorder="1" applyAlignment="1">
      <alignment vertical="center" wrapText="1"/>
    </xf>
    <xf numFmtId="14" fontId="0" fillId="0" borderId="10" xfId="0" applyNumberFormat="1" applyFill="1" applyBorder="1" applyAlignment="1" applyProtection="1">
      <alignment vertical="center"/>
      <protection locked="0"/>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0" fontId="0" fillId="0" borderId="0" xfId="0" applyFont="1" applyAlignment="1">
      <alignment horizontal="center" vertical="center" wrapText="1"/>
    </xf>
    <xf numFmtId="49" fontId="3" fillId="0" borderId="0" xfId="0" applyNumberFormat="1" applyFont="1" applyAlignment="1">
      <alignment/>
    </xf>
    <xf numFmtId="0" fontId="0" fillId="33" borderId="23" xfId="0" applyFill="1" applyBorder="1" applyAlignment="1">
      <alignment vertical="center"/>
    </xf>
    <xf numFmtId="0" fontId="0" fillId="33" borderId="23" xfId="0" applyFont="1" applyFill="1" applyBorder="1" applyAlignment="1">
      <alignment vertical="center"/>
    </xf>
    <xf numFmtId="14" fontId="0" fillId="0" borderId="0" xfId="0" applyNumberFormat="1" applyFill="1" applyAlignment="1">
      <alignment vertical="center"/>
    </xf>
    <xf numFmtId="0" fontId="0" fillId="0" borderId="10" xfId="0" applyBorder="1" applyAlignment="1">
      <alignment vertical="center"/>
    </xf>
    <xf numFmtId="0" fontId="0" fillId="33" borderId="10" xfId="0" applyFill="1" applyBorder="1" applyAlignment="1">
      <alignment horizontal="center" vertical="center"/>
    </xf>
    <xf numFmtId="0" fontId="0" fillId="34" borderId="10" xfId="0" applyFill="1" applyBorder="1" applyAlignment="1">
      <alignment horizontal="center" vertical="center" wrapText="1"/>
    </xf>
    <xf numFmtId="0" fontId="0" fillId="34" borderId="10" xfId="0" applyFill="1" applyBorder="1" applyAlignment="1">
      <alignment horizontal="center" vertical="center"/>
    </xf>
    <xf numFmtId="0" fontId="44" fillId="35" borderId="24" xfId="40" applyFont="1" applyFill="1" applyBorder="1" applyAlignment="1">
      <alignment horizontal="center" vertical="center" wrapText="1"/>
      <protection/>
    </xf>
    <xf numFmtId="0" fontId="44" fillId="35" borderId="10" xfId="40" applyFont="1" applyFill="1" applyBorder="1" applyAlignment="1">
      <alignment horizontal="center" vertical="center" wrapText="1"/>
      <protection/>
    </xf>
    <xf numFmtId="0" fontId="0" fillId="19" borderId="10" xfId="0" applyFill="1" applyBorder="1" applyAlignment="1">
      <alignment vertical="center"/>
    </xf>
    <xf numFmtId="182" fontId="0" fillId="0" borderId="10" xfId="0" applyNumberFormat="1" applyBorder="1" applyAlignment="1">
      <alignment vertical="center"/>
    </xf>
    <xf numFmtId="182" fontId="0" fillId="19" borderId="10" xfId="0" applyNumberFormat="1" applyFill="1" applyBorder="1" applyAlignment="1">
      <alignment vertical="center"/>
    </xf>
    <xf numFmtId="0" fontId="3" fillId="0" borderId="0" xfId="0" applyNumberFormat="1" applyFont="1" applyAlignment="1">
      <alignment wrapText="1"/>
    </xf>
    <xf numFmtId="49" fontId="3" fillId="0" borderId="0" xfId="0" applyNumberFormat="1" applyFont="1" applyAlignment="1">
      <alignment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182" fontId="0" fillId="0" borderId="10" xfId="0" applyNumberFormat="1" applyBorder="1" applyAlignment="1" applyProtection="1">
      <alignment vertical="center"/>
      <protection locked="0"/>
    </xf>
    <xf numFmtId="182" fontId="0" fillId="0" borderId="10" xfId="0" applyNumberFormat="1" applyBorder="1" applyAlignment="1" applyProtection="1">
      <alignment vertical="center"/>
      <protection locked="0"/>
    </xf>
    <xf numFmtId="49" fontId="0" fillId="0" borderId="0" xfId="0" applyNumberFormat="1" applyFont="1" applyAlignment="1">
      <alignment horizontal="center" vertical="center" wrapText="1"/>
    </xf>
    <xf numFmtId="49" fontId="3" fillId="0" borderId="0" xfId="0" applyNumberFormat="1" applyFont="1" applyAlignment="1">
      <alignment wrapText="1"/>
    </xf>
    <xf numFmtId="0" fontId="0" fillId="33" borderId="10" xfId="0" applyFont="1" applyFill="1" applyBorder="1" applyAlignment="1">
      <alignment horizontal="center" vertical="center"/>
    </xf>
    <xf numFmtId="0" fontId="0" fillId="33" borderId="10" xfId="0" applyFont="1" applyFill="1" applyBorder="1" applyAlignment="1">
      <alignment vertical="center" wrapText="1"/>
    </xf>
    <xf numFmtId="0" fontId="0" fillId="33" borderId="10" xfId="0" applyFont="1" applyFill="1" applyBorder="1" applyAlignment="1">
      <alignment vertical="center" wrapText="1"/>
    </xf>
    <xf numFmtId="182" fontId="0" fillId="0" borderId="10" xfId="0" applyNumberFormat="1" applyBorder="1" applyAlignment="1" applyProtection="1">
      <alignment vertical="center"/>
      <protection locked="0"/>
    </xf>
    <xf numFmtId="0" fontId="0" fillId="33" borderId="10" xfId="0" applyFill="1" applyBorder="1" applyAlignment="1">
      <alignment vertical="center"/>
    </xf>
    <xf numFmtId="0" fontId="0" fillId="33" borderId="10" xfId="0" applyFill="1" applyBorder="1" applyAlignment="1">
      <alignment horizontal="center" vertical="center"/>
    </xf>
    <xf numFmtId="182" fontId="0" fillId="0" borderId="10" xfId="0" applyNumberFormat="1" applyBorder="1" applyAlignment="1" applyProtection="1">
      <alignment vertical="center"/>
      <protection locked="0"/>
    </xf>
    <xf numFmtId="0" fontId="0" fillId="11" borderId="10" xfId="0" applyFill="1" applyBorder="1" applyAlignment="1">
      <alignment vertical="center"/>
    </xf>
    <xf numFmtId="182" fontId="0" fillId="11" borderId="10" xfId="0" applyNumberFormat="1" applyFill="1" applyBorder="1" applyAlignment="1">
      <alignment vertical="center"/>
    </xf>
    <xf numFmtId="0" fontId="0" fillId="33" borderId="10" xfId="0" applyFill="1" applyBorder="1" applyAlignment="1">
      <alignment horizontal="center" vertical="center"/>
    </xf>
    <xf numFmtId="0" fontId="0" fillId="33" borderId="18" xfId="0" applyFill="1" applyBorder="1" applyAlignment="1">
      <alignment horizontal="left" vertical="center"/>
    </xf>
    <xf numFmtId="0" fontId="0" fillId="33" borderId="17" xfId="0" applyFill="1" applyBorder="1" applyAlignment="1">
      <alignment horizontal="left" vertical="center"/>
    </xf>
    <xf numFmtId="182" fontId="0" fillId="0" borderId="10" xfId="0" applyNumberFormat="1" applyBorder="1" applyAlignment="1" applyProtection="1">
      <alignment vertical="center"/>
      <protection locked="0"/>
    </xf>
    <xf numFmtId="0" fontId="0" fillId="33" borderId="10" xfId="0" applyFont="1" applyFill="1" applyBorder="1" applyAlignment="1">
      <alignment vertical="center"/>
    </xf>
    <xf numFmtId="49"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33" borderId="12" xfId="0" applyFont="1" applyFill="1" applyBorder="1" applyAlignment="1">
      <alignment horizontal="left" vertical="center"/>
    </xf>
    <xf numFmtId="182" fontId="0" fillId="33" borderId="10" xfId="0" applyNumberFormat="1" applyFill="1" applyBorder="1" applyAlignment="1" applyProtection="1">
      <alignment vertical="center"/>
      <protection locked="0"/>
    </xf>
    <xf numFmtId="182" fontId="0" fillId="33" borderId="10" xfId="0" applyNumberFormat="1" applyFill="1" applyBorder="1" applyAlignment="1">
      <alignment horizontal="center" vertical="center" wrapText="1"/>
    </xf>
    <xf numFmtId="182" fontId="0" fillId="36" borderId="10" xfId="0" applyNumberFormat="1" applyFill="1" applyBorder="1" applyAlignment="1" applyProtection="1">
      <alignment vertical="center"/>
      <protection/>
    </xf>
    <xf numFmtId="0" fontId="0" fillId="33" borderId="12" xfId="0" applyFill="1" applyBorder="1" applyAlignment="1">
      <alignment vertical="center" wrapText="1"/>
    </xf>
    <xf numFmtId="0" fontId="0" fillId="33" borderId="18" xfId="0" applyFill="1" applyBorder="1" applyAlignment="1">
      <alignment vertical="center" wrapText="1"/>
    </xf>
    <xf numFmtId="0" fontId="0" fillId="0" borderId="12" xfId="0" applyBorder="1" applyAlignment="1" applyProtection="1">
      <alignment vertical="center"/>
      <protection locked="0"/>
    </xf>
    <xf numFmtId="0" fontId="0" fillId="0" borderId="18" xfId="0" applyBorder="1" applyAlignment="1" applyProtection="1">
      <alignment vertical="center"/>
      <protection locked="0"/>
    </xf>
    <xf numFmtId="0" fontId="0" fillId="0" borderId="12" xfId="0" applyBorder="1" applyAlignment="1">
      <alignment vertical="center"/>
    </xf>
    <xf numFmtId="0" fontId="0" fillId="0" borderId="18" xfId="0" applyBorder="1" applyAlignment="1">
      <alignment vertical="center"/>
    </xf>
    <xf numFmtId="0" fontId="0" fillId="33" borderId="12" xfId="0" applyFill="1" applyBorder="1" applyAlignment="1">
      <alignment vertical="center"/>
    </xf>
    <xf numFmtId="0" fontId="0" fillId="33" borderId="18" xfId="0" applyFill="1" applyBorder="1" applyAlignment="1">
      <alignment vertical="center"/>
    </xf>
    <xf numFmtId="0" fontId="0" fillId="0" borderId="12" xfId="0" applyFill="1" applyBorder="1" applyAlignment="1">
      <alignment horizontal="center" vertical="center"/>
    </xf>
    <xf numFmtId="0" fontId="0" fillId="0" borderId="18" xfId="0" applyFill="1" applyBorder="1" applyAlignment="1">
      <alignment horizontal="center" vertical="center"/>
    </xf>
    <xf numFmtId="0" fontId="0" fillId="0" borderId="12" xfId="0" applyFont="1"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0" xfId="0" applyBorder="1" applyAlignment="1" applyProtection="1">
      <alignment vertical="center"/>
      <protection locked="0"/>
    </xf>
    <xf numFmtId="0" fontId="0" fillId="33" borderId="12" xfId="0" applyFont="1" applyFill="1" applyBorder="1" applyAlignment="1">
      <alignment vertical="center" wrapText="1"/>
    </xf>
    <xf numFmtId="0" fontId="0" fillId="33" borderId="18" xfId="0" applyFont="1" applyFill="1" applyBorder="1" applyAlignment="1">
      <alignment vertical="center" wrapText="1"/>
    </xf>
    <xf numFmtId="0" fontId="0" fillId="0" borderId="10" xfId="0" applyFill="1" applyBorder="1" applyAlignment="1" applyProtection="1">
      <alignment vertical="center"/>
      <protection locked="0"/>
    </xf>
    <xf numFmtId="0" fontId="0" fillId="33" borderId="10" xfId="0" applyFill="1"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33" borderId="24" xfId="0" applyFill="1" applyBorder="1" applyAlignment="1">
      <alignment vertical="center"/>
    </xf>
    <xf numFmtId="0" fontId="0" fillId="0" borderId="24" xfId="0" applyBorder="1" applyAlignment="1">
      <alignment vertical="center"/>
    </xf>
    <xf numFmtId="0" fontId="32" fillId="33" borderId="12" xfId="0" applyFont="1" applyFill="1" applyBorder="1" applyAlignment="1">
      <alignment horizontal="center" vertical="center"/>
    </xf>
    <xf numFmtId="0" fontId="32" fillId="33" borderId="17" xfId="0" applyFont="1" applyFill="1" applyBorder="1" applyAlignment="1">
      <alignment horizontal="center" vertical="center"/>
    </xf>
    <xf numFmtId="0" fontId="32" fillId="33" borderId="18" xfId="0" applyFont="1" applyFill="1" applyBorder="1" applyAlignment="1">
      <alignment horizontal="center" vertical="center"/>
    </xf>
    <xf numFmtId="0" fontId="0" fillId="33" borderId="10" xfId="0" applyFill="1" applyBorder="1" applyAlignment="1">
      <alignment vertical="center"/>
    </xf>
    <xf numFmtId="0" fontId="0" fillId="0" borderId="10" xfId="0" applyBorder="1" applyAlignment="1">
      <alignment vertical="center"/>
    </xf>
    <xf numFmtId="0" fontId="0" fillId="33" borderId="10" xfId="0" applyFont="1" applyFill="1" applyBorder="1" applyAlignment="1">
      <alignment vertical="center"/>
    </xf>
    <xf numFmtId="0" fontId="0" fillId="0" borderId="12"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14" fontId="0" fillId="0" borderId="23" xfId="0" applyNumberFormat="1" applyFill="1" applyBorder="1" applyAlignment="1" applyProtection="1">
      <alignment vertical="center"/>
      <protection locked="0"/>
    </xf>
    <xf numFmtId="14" fontId="0" fillId="0" borderId="23" xfId="0" applyNumberFormat="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17" xfId="0" applyFont="1" applyFill="1" applyBorder="1" applyAlignment="1" applyProtection="1">
      <alignment horizontal="center" vertical="center"/>
      <protection locked="0"/>
    </xf>
    <xf numFmtId="186" fontId="0" fillId="0" borderId="17" xfId="0" applyNumberFormat="1" applyFont="1" applyFill="1" applyBorder="1" applyAlignment="1" applyProtection="1">
      <alignment vertical="center"/>
      <protection locked="0"/>
    </xf>
    <xf numFmtId="186" fontId="0" fillId="0" borderId="18" xfId="0" applyNumberFormat="1" applyFont="1" applyFill="1" applyBorder="1" applyAlignment="1" applyProtection="1">
      <alignment vertical="center"/>
      <protection locked="0"/>
    </xf>
    <xf numFmtId="0" fontId="0" fillId="33" borderId="12"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18" xfId="0" applyFill="1" applyBorder="1" applyAlignment="1">
      <alignment horizontal="center" vertical="center" wrapText="1"/>
    </xf>
    <xf numFmtId="0" fontId="0" fillId="0" borderId="12" xfId="0" applyFill="1" applyBorder="1" applyAlignment="1" applyProtection="1">
      <alignment vertical="center"/>
      <protection locked="0"/>
    </xf>
    <xf numFmtId="0" fontId="0" fillId="0" borderId="17" xfId="0" applyFill="1" applyBorder="1" applyAlignment="1" applyProtection="1">
      <alignment vertical="center"/>
      <protection locked="0"/>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8" xfId="0" applyFont="1" applyFill="1" applyBorder="1" applyAlignment="1" applyProtection="1">
      <alignment vertical="center"/>
      <protection locked="0"/>
    </xf>
    <xf numFmtId="0" fontId="0" fillId="33" borderId="12" xfId="0" applyFont="1" applyFill="1" applyBorder="1" applyAlignment="1">
      <alignment vertical="center"/>
    </xf>
    <xf numFmtId="0" fontId="0" fillId="33" borderId="18" xfId="0" applyFont="1" applyFill="1" applyBorder="1" applyAlignment="1">
      <alignment vertical="center"/>
    </xf>
    <xf numFmtId="0" fontId="0" fillId="0" borderId="17" xfId="0" applyBorder="1" applyAlignment="1">
      <alignment horizontal="center" vertical="center"/>
    </xf>
    <xf numFmtId="0" fontId="0" fillId="33" borderId="23" xfId="0" applyFont="1" applyFill="1" applyBorder="1" applyAlignment="1">
      <alignment vertical="center" wrapText="1"/>
    </xf>
    <xf numFmtId="0" fontId="0" fillId="33" borderId="24" xfId="0" applyFont="1" applyFill="1" applyBorder="1" applyAlignment="1">
      <alignment vertical="center" wrapText="1"/>
    </xf>
    <xf numFmtId="49" fontId="0" fillId="0" borderId="12" xfId="0" applyNumberFormat="1" applyFont="1" applyFill="1" applyBorder="1" applyAlignment="1" applyProtection="1">
      <alignment vertical="center"/>
      <protection locked="0"/>
    </xf>
    <xf numFmtId="49" fontId="0" fillId="0" borderId="18" xfId="0" applyNumberFormat="1" applyFont="1" applyFill="1" applyBorder="1" applyAlignment="1" applyProtection="1">
      <alignment vertical="center"/>
      <protection locked="0"/>
    </xf>
    <xf numFmtId="0" fontId="0" fillId="33" borderId="10" xfId="0" applyFill="1" applyBorder="1" applyAlignment="1">
      <alignment vertical="center" wrapText="1"/>
    </xf>
    <xf numFmtId="0" fontId="0" fillId="0" borderId="10" xfId="0" applyBorder="1" applyAlignment="1">
      <alignment vertical="center" wrapText="1"/>
    </xf>
    <xf numFmtId="0" fontId="0" fillId="33" borderId="10" xfId="0" applyFill="1" applyBorder="1" applyAlignment="1">
      <alignment horizontal="center" vertical="center" wrapText="1"/>
    </xf>
    <xf numFmtId="0" fontId="0" fillId="0" borderId="10" xfId="0" applyBorder="1" applyAlignment="1">
      <alignment horizontal="center" vertical="center" wrapText="1"/>
    </xf>
    <xf numFmtId="0" fontId="0" fillId="33" borderId="11" xfId="0" applyFont="1" applyFill="1" applyBorder="1" applyAlignment="1">
      <alignment vertical="center" wrapText="1"/>
    </xf>
    <xf numFmtId="0" fontId="0" fillId="33" borderId="11" xfId="0" applyFill="1" applyBorder="1" applyAlignment="1">
      <alignment vertical="center" wrapText="1"/>
    </xf>
    <xf numFmtId="0" fontId="0" fillId="33" borderId="26" xfId="0" applyFill="1" applyBorder="1" applyAlignment="1">
      <alignment horizontal="center" vertical="center" wrapText="1"/>
    </xf>
    <xf numFmtId="0" fontId="0" fillId="33" borderId="27" xfId="0" applyFill="1" applyBorder="1" applyAlignment="1">
      <alignment horizontal="center" vertical="center" wrapText="1"/>
    </xf>
    <xf numFmtId="0" fontId="0" fillId="33" borderId="28" xfId="0" applyFill="1" applyBorder="1" applyAlignment="1">
      <alignment horizontal="center" vertical="center" wrapText="1"/>
    </xf>
    <xf numFmtId="0" fontId="0" fillId="33" borderId="26" xfId="0" applyFill="1" applyBorder="1" applyAlignment="1">
      <alignment vertical="center" wrapText="1"/>
    </xf>
    <xf numFmtId="0" fontId="0" fillId="33" borderId="29" xfId="0" applyFont="1" applyFill="1" applyBorder="1" applyAlignment="1">
      <alignment vertical="center" wrapText="1"/>
    </xf>
    <xf numFmtId="0" fontId="0" fillId="33" borderId="29" xfId="0" applyFill="1" applyBorder="1" applyAlignment="1">
      <alignment vertical="center" wrapText="1"/>
    </xf>
    <xf numFmtId="0" fontId="0" fillId="33" borderId="30" xfId="0" applyFill="1" applyBorder="1" applyAlignment="1">
      <alignment horizontal="center" vertical="center" wrapText="1"/>
    </xf>
    <xf numFmtId="0" fontId="0" fillId="33" borderId="31" xfId="0" applyFill="1" applyBorder="1" applyAlignment="1">
      <alignment vertical="center" wrapText="1"/>
    </xf>
    <xf numFmtId="0" fontId="0" fillId="33" borderId="23" xfId="0" applyFill="1" applyBorder="1" applyAlignment="1">
      <alignment horizontal="center" vertical="center" wrapText="1"/>
    </xf>
    <xf numFmtId="0" fontId="0" fillId="33" borderId="24" xfId="0" applyFill="1" applyBorder="1" applyAlignment="1">
      <alignment horizontal="center" vertical="center" wrapText="1"/>
    </xf>
    <xf numFmtId="0" fontId="0" fillId="34" borderId="23" xfId="0" applyFill="1" applyBorder="1" applyAlignment="1">
      <alignment horizontal="center" vertical="center" wrapText="1"/>
    </xf>
    <xf numFmtId="0" fontId="0" fillId="34" borderId="24"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2"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21" xfId="0" applyFill="1" applyBorder="1" applyAlignment="1">
      <alignment horizontal="center" vertical="center"/>
    </xf>
    <xf numFmtId="0" fontId="0" fillId="33" borderId="25" xfId="0" applyFill="1" applyBorder="1" applyAlignment="1">
      <alignment horizontal="center" vertical="center"/>
    </xf>
    <xf numFmtId="0" fontId="0" fillId="33" borderId="13" xfId="0" applyFill="1" applyBorder="1" applyAlignment="1">
      <alignment horizontal="center" vertical="center"/>
    </xf>
    <xf numFmtId="0" fontId="0" fillId="33" borderId="19" xfId="0" applyFill="1" applyBorder="1" applyAlignment="1">
      <alignment horizontal="center" vertical="center"/>
    </xf>
    <xf numFmtId="0" fontId="0" fillId="33" borderId="16" xfId="0" applyFill="1" applyBorder="1" applyAlignment="1">
      <alignment horizontal="center" vertical="center"/>
    </xf>
    <xf numFmtId="0" fontId="0" fillId="33" borderId="15" xfId="0" applyFill="1" applyBorder="1" applyAlignment="1">
      <alignment horizontal="center" vertical="center"/>
    </xf>
    <xf numFmtId="0" fontId="0" fillId="34" borderId="32"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5" xfId="0" applyFill="1" applyBorder="1" applyAlignment="1">
      <alignment horizontal="center" vertical="center" wrapText="1"/>
    </xf>
    <xf numFmtId="0" fontId="0" fillId="33" borderId="23" xfId="0" applyFont="1" applyFill="1" applyBorder="1" applyAlignment="1">
      <alignment horizontal="center" vertical="center"/>
    </xf>
    <xf numFmtId="0" fontId="0" fillId="33" borderId="32" xfId="0" applyFill="1" applyBorder="1" applyAlignment="1">
      <alignment horizontal="center" vertical="center"/>
    </xf>
    <xf numFmtId="0" fontId="0" fillId="33" borderId="24" xfId="0" applyFill="1" applyBorder="1" applyAlignment="1">
      <alignment horizontal="center" vertical="center"/>
    </xf>
    <xf numFmtId="0" fontId="0" fillId="33" borderId="10" xfId="0" applyFont="1" applyFill="1" applyBorder="1" applyAlignment="1">
      <alignment horizontal="center" vertical="center" wrapText="1"/>
    </xf>
    <xf numFmtId="0" fontId="0" fillId="33" borderId="17" xfId="0" applyFill="1" applyBorder="1" applyAlignment="1">
      <alignment vertical="center" wrapText="1"/>
    </xf>
    <xf numFmtId="0" fontId="0" fillId="33" borderId="12" xfId="0" applyFont="1" applyFill="1" applyBorder="1" applyAlignment="1">
      <alignment horizontal="left" vertical="center" wrapText="1"/>
    </xf>
    <xf numFmtId="0" fontId="0" fillId="33" borderId="17" xfId="0" applyFont="1" applyFill="1" applyBorder="1" applyAlignment="1">
      <alignment horizontal="left" vertical="center" wrapText="1"/>
    </xf>
    <xf numFmtId="0" fontId="0" fillId="0" borderId="10" xfId="0" applyBorder="1" applyAlignment="1" applyProtection="1">
      <alignment vertical="center"/>
      <protection locked="0"/>
    </xf>
    <xf numFmtId="0" fontId="0" fillId="33" borderId="12" xfId="0" applyFill="1" applyBorder="1" applyAlignment="1">
      <alignment horizontal="left" vertical="center"/>
    </xf>
    <xf numFmtId="0" fontId="0" fillId="33" borderId="18" xfId="0" applyFill="1" applyBorder="1" applyAlignment="1">
      <alignment horizontal="left" vertical="center"/>
    </xf>
    <xf numFmtId="0" fontId="0" fillId="33" borderId="14" xfId="0" applyFill="1" applyBorder="1" applyAlignment="1">
      <alignment horizontal="center" vertical="center" wrapText="1"/>
    </xf>
    <xf numFmtId="49" fontId="0" fillId="33" borderId="10" xfId="0" applyNumberFormat="1" applyFill="1" applyBorder="1" applyAlignment="1">
      <alignment horizontal="center" vertical="center" wrapText="1"/>
    </xf>
    <xf numFmtId="49" fontId="0" fillId="0" borderId="10" xfId="0" applyNumberFormat="1" applyBorder="1" applyAlignment="1">
      <alignment horizontal="center" vertical="center" wrapText="1"/>
    </xf>
    <xf numFmtId="0" fontId="32" fillId="33" borderId="10" xfId="0" applyFont="1" applyFill="1" applyBorder="1" applyAlignment="1">
      <alignment vertical="center"/>
    </xf>
    <xf numFmtId="0" fontId="32" fillId="0" borderId="10" xfId="0" applyFont="1" applyBorder="1" applyAlignment="1">
      <alignment vertical="center"/>
    </xf>
    <xf numFmtId="0" fontId="0" fillId="33" borderId="10" xfId="0" applyFont="1" applyFill="1" applyBorder="1" applyAlignment="1">
      <alignment vertical="center"/>
    </xf>
    <xf numFmtId="0" fontId="0" fillId="0" borderId="10" xfId="0" applyBorder="1" applyAlignment="1">
      <alignment vertical="center"/>
    </xf>
    <xf numFmtId="0" fontId="0" fillId="33" borderId="10" xfId="0" applyFill="1" applyBorder="1" applyAlignment="1">
      <alignment vertical="center"/>
    </xf>
    <xf numFmtId="0" fontId="0" fillId="33" borderId="12" xfId="0" applyFont="1" applyFill="1" applyBorder="1" applyAlignment="1">
      <alignment horizontal="left" vertical="center"/>
    </xf>
    <xf numFmtId="0" fontId="0" fillId="33" borderId="17" xfId="0" applyFill="1" applyBorder="1" applyAlignment="1">
      <alignment horizontal="left" vertical="center"/>
    </xf>
    <xf numFmtId="0" fontId="0" fillId="33" borderId="17" xfId="0" applyFill="1" applyBorder="1" applyAlignment="1">
      <alignment vertical="center"/>
    </xf>
    <xf numFmtId="10" fontId="0" fillId="33" borderId="12" xfId="0" applyNumberFormat="1" applyFill="1" applyBorder="1" applyAlignment="1" applyProtection="1">
      <alignment vertical="center" wrapText="1"/>
      <protection/>
    </xf>
    <xf numFmtId="10" fontId="0" fillId="33" borderId="17" xfId="0" applyNumberFormat="1" applyFill="1" applyBorder="1" applyAlignment="1" applyProtection="1">
      <alignment vertical="center" wrapText="1"/>
      <protection/>
    </xf>
    <xf numFmtId="10" fontId="0" fillId="33" borderId="18" xfId="0" applyNumberFormat="1" applyFill="1" applyBorder="1" applyAlignment="1" applyProtection="1">
      <alignment vertical="center" wrapText="1"/>
      <protection/>
    </xf>
    <xf numFmtId="182" fontId="0" fillId="0" borderId="12" xfId="0" applyNumberFormat="1" applyBorder="1" applyAlignment="1" applyProtection="1">
      <alignment vertical="center" wrapText="1"/>
      <protection locked="0"/>
    </xf>
    <xf numFmtId="182" fontId="0" fillId="0" borderId="17" xfId="0" applyNumberFormat="1" applyBorder="1" applyAlignment="1" applyProtection="1">
      <alignment vertical="center" wrapText="1"/>
      <protection locked="0"/>
    </xf>
    <xf numFmtId="182" fontId="0" fillId="0" borderId="18" xfId="0" applyNumberFormat="1" applyBorder="1" applyAlignment="1" applyProtection="1">
      <alignment vertical="center" wrapText="1"/>
      <protection locked="0"/>
    </xf>
    <xf numFmtId="0" fontId="0" fillId="33" borderId="24" xfId="0" applyFill="1" applyBorder="1" applyAlignment="1">
      <alignment vertical="center" wrapText="1"/>
    </xf>
    <xf numFmtId="0" fontId="0" fillId="33" borderId="23" xfId="0" applyFill="1" applyBorder="1" applyAlignment="1">
      <alignment vertical="center" wrapText="1"/>
    </xf>
    <xf numFmtId="0" fontId="0" fillId="33" borderId="32" xfId="0" applyFill="1" applyBorder="1" applyAlignment="1">
      <alignment vertical="center" wrapText="1"/>
    </xf>
    <xf numFmtId="0" fontId="0" fillId="33" borderId="21" xfId="0" applyFill="1" applyBorder="1" applyAlignment="1">
      <alignment vertical="center"/>
    </xf>
    <xf numFmtId="0" fontId="0" fillId="33" borderId="25" xfId="0" applyFill="1" applyBorder="1" applyAlignment="1">
      <alignment vertical="center"/>
    </xf>
    <xf numFmtId="0" fontId="0" fillId="33" borderId="13" xfId="0" applyFill="1" applyBorder="1" applyAlignment="1">
      <alignment vertical="center"/>
    </xf>
    <xf numFmtId="0" fontId="0" fillId="33" borderId="19" xfId="0"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184" fontId="0" fillId="0" borderId="12" xfId="0" applyNumberFormat="1" applyBorder="1" applyAlignment="1" applyProtection="1">
      <alignment vertical="center" wrapText="1"/>
      <protection locked="0"/>
    </xf>
    <xf numFmtId="184" fontId="0" fillId="0" borderId="17" xfId="0" applyNumberFormat="1" applyBorder="1" applyAlignment="1" applyProtection="1">
      <alignment vertical="center" wrapText="1"/>
      <protection locked="0"/>
    </xf>
    <xf numFmtId="184" fontId="0" fillId="0" borderId="18" xfId="0" applyNumberFormat="1" applyBorder="1" applyAlignment="1" applyProtection="1">
      <alignment vertical="center" wrapText="1"/>
      <protection locked="0"/>
    </xf>
    <xf numFmtId="180" fontId="0" fillId="33" borderId="12" xfId="0" applyNumberFormat="1" applyFill="1" applyBorder="1" applyAlignment="1" applyProtection="1">
      <alignment vertical="center" wrapText="1"/>
      <protection/>
    </xf>
    <xf numFmtId="180" fontId="0" fillId="33" borderId="17" xfId="0" applyNumberFormat="1" applyFill="1" applyBorder="1" applyAlignment="1" applyProtection="1">
      <alignment vertical="center" wrapText="1"/>
      <protection/>
    </xf>
    <xf numFmtId="180" fontId="0" fillId="33" borderId="18" xfId="0" applyNumberFormat="1" applyFill="1" applyBorder="1" applyAlignment="1" applyProtection="1">
      <alignment vertical="center" wrapText="1"/>
      <protection/>
    </xf>
    <xf numFmtId="180" fontId="0" fillId="0" borderId="12" xfId="0" applyNumberFormat="1" applyBorder="1" applyAlignment="1" applyProtection="1">
      <alignment vertical="center" wrapText="1"/>
      <protection locked="0"/>
    </xf>
    <xf numFmtId="180" fontId="0" fillId="0" borderId="17" xfId="0" applyNumberFormat="1" applyBorder="1" applyAlignment="1" applyProtection="1">
      <alignment vertical="center" wrapText="1"/>
      <protection locked="0"/>
    </xf>
    <xf numFmtId="180" fontId="0" fillId="0" borderId="18" xfId="0" applyNumberFormat="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0" borderId="12"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33" borderId="23"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10" xfId="0" applyFont="1" applyFill="1" applyBorder="1" applyAlignment="1">
      <alignment vertical="center" wrapText="1"/>
    </xf>
    <xf numFmtId="0" fontId="0" fillId="33" borderId="10" xfId="0" applyFill="1" applyBorder="1" applyAlignment="1" applyProtection="1">
      <alignment vertical="center" wrapText="1"/>
      <protection/>
    </xf>
    <xf numFmtId="0" fontId="0" fillId="0" borderId="10" xfId="0" applyBorder="1" applyAlignment="1" applyProtection="1">
      <alignment vertical="center" wrapText="1"/>
      <protection/>
    </xf>
    <xf numFmtId="10" fontId="0" fillId="33" borderId="10" xfId="0" applyNumberFormat="1" applyFill="1" applyBorder="1" applyAlignment="1" applyProtection="1">
      <alignment vertical="center" wrapText="1"/>
      <protection/>
    </xf>
    <xf numFmtId="10" fontId="0" fillId="0" borderId="10" xfId="0" applyNumberFormat="1" applyBorder="1" applyAlignment="1" applyProtection="1">
      <alignment vertical="center" wrapText="1"/>
      <protection/>
    </xf>
    <xf numFmtId="180" fontId="0" fillId="33" borderId="10" xfId="0" applyNumberFormat="1" applyFill="1" applyBorder="1" applyAlignment="1" applyProtection="1">
      <alignment vertical="center" wrapText="1"/>
      <protection/>
    </xf>
    <xf numFmtId="180" fontId="0" fillId="0" borderId="10" xfId="0" applyNumberFormat="1" applyBorder="1" applyAlignment="1" applyProtection="1">
      <alignment vertical="center" wrapText="1"/>
      <protection/>
    </xf>
    <xf numFmtId="180" fontId="0" fillId="0" borderId="10" xfId="0" applyNumberFormat="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2" xfId="0" applyBorder="1" applyAlignment="1">
      <alignment vertical="center" wrapText="1"/>
    </xf>
    <xf numFmtId="0" fontId="0" fillId="0" borderId="18" xfId="0" applyBorder="1" applyAlignment="1">
      <alignment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182" fontId="0" fillId="0" borderId="10" xfId="0" applyNumberFormat="1" applyBorder="1" applyAlignment="1" applyProtection="1">
      <alignment vertical="center"/>
      <protection locked="0"/>
    </xf>
    <xf numFmtId="182" fontId="0" fillId="0" borderId="10" xfId="0" applyNumberFormat="1" applyFill="1" applyBorder="1" applyAlignment="1" applyProtection="1">
      <alignment vertical="center"/>
      <protection/>
    </xf>
    <xf numFmtId="0" fontId="0" fillId="33" borderId="10" xfId="0"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1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6"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J32"/>
  <sheetViews>
    <sheetView tabSelected="1" zoomScalePageLayoutView="0" workbookViewId="0" topLeftCell="A4">
      <selection activeCell="C16" sqref="C16:D16"/>
    </sheetView>
  </sheetViews>
  <sheetFormatPr defaultColWidth="9.140625" defaultRowHeight="15"/>
  <cols>
    <col min="1" max="1" width="14.7109375" style="3" customWidth="1"/>
    <col min="2" max="2" width="25.00390625" style="3" customWidth="1"/>
    <col min="3" max="3" width="17.57421875" style="0" customWidth="1"/>
    <col min="4" max="4" width="13.8515625" style="0" bestFit="1" customWidth="1"/>
    <col min="5" max="5" width="14.421875" style="0" customWidth="1"/>
    <col min="6" max="6" width="17.421875" style="0" customWidth="1"/>
    <col min="7" max="7" width="13.57421875" style="0" customWidth="1"/>
    <col min="8" max="8" width="14.140625" style="0" bestFit="1" customWidth="1"/>
    <col min="9" max="9" width="17.140625" style="0" hidden="1" customWidth="1"/>
  </cols>
  <sheetData>
    <row r="1" s="12" customFormat="1" ht="45" customHeight="1" hidden="1">
      <c r="A1" s="12" t="s">
        <v>4502</v>
      </c>
    </row>
    <row r="2" s="12" customFormat="1" ht="40.5" customHeight="1" hidden="1">
      <c r="A2" s="12" t="s">
        <v>1053</v>
      </c>
    </row>
    <row r="3" ht="43.5" customHeight="1" hidden="1"/>
    <row r="4" spans="1:9" ht="57" customHeight="1">
      <c r="A4" s="224" t="s">
        <v>4431</v>
      </c>
      <c r="B4" s="225"/>
      <c r="C4" s="77"/>
      <c r="D4" s="48" t="s">
        <v>1041</v>
      </c>
      <c r="E4" s="66"/>
      <c r="F4" s="57" t="s">
        <v>1140</v>
      </c>
      <c r="G4" s="217">
        <v>11</v>
      </c>
      <c r="H4" s="218"/>
      <c r="I4" t="s">
        <v>4662</v>
      </c>
    </row>
    <row r="5" spans="1:8" ht="13.5">
      <c r="A5" s="255" t="s">
        <v>4432</v>
      </c>
      <c r="B5" s="256"/>
      <c r="C5" s="164"/>
      <c r="D5" s="169" t="s">
        <v>1042</v>
      </c>
      <c r="E5" s="171"/>
      <c r="F5" s="170" t="s">
        <v>4433</v>
      </c>
      <c r="G5" s="240"/>
      <c r="H5" s="241"/>
    </row>
    <row r="6" spans="1:8" ht="13.5">
      <c r="A6" s="224" t="s">
        <v>4434</v>
      </c>
      <c r="B6" s="225"/>
      <c r="C6" s="164"/>
      <c r="D6" s="252"/>
      <c r="E6" s="257"/>
      <c r="F6" s="257"/>
      <c r="G6" s="257"/>
      <c r="H6" s="253"/>
    </row>
    <row r="7" spans="1:8" ht="13.5">
      <c r="A7" s="227" t="s">
        <v>4379</v>
      </c>
      <c r="B7" s="227"/>
      <c r="C7" s="228"/>
      <c r="D7" s="228"/>
      <c r="E7" s="229"/>
      <c r="F7" s="229"/>
      <c r="G7" s="228"/>
      <c r="H7" s="228"/>
    </row>
    <row r="8" spans="1:8" ht="15" customHeight="1">
      <c r="A8" s="224" t="s">
        <v>4381</v>
      </c>
      <c r="B8" s="225"/>
      <c r="C8" s="219"/>
      <c r="D8" s="243"/>
      <c r="E8" s="209" t="s">
        <v>4382</v>
      </c>
      <c r="F8" s="210"/>
      <c r="G8" s="244"/>
      <c r="H8" s="245"/>
    </row>
    <row r="9" spans="1:10" ht="15" customHeight="1">
      <c r="A9" s="224" t="s">
        <v>4385</v>
      </c>
      <c r="B9" s="225"/>
      <c r="C9" s="226"/>
      <c r="D9" s="226"/>
      <c r="E9" s="230" t="s">
        <v>4384</v>
      </c>
      <c r="F9" s="231"/>
      <c r="G9" s="242"/>
      <c r="H9" s="226"/>
      <c r="J9" s="93"/>
    </row>
    <row r="10" spans="1:8" ht="13.5">
      <c r="A10" s="224" t="s">
        <v>4383</v>
      </c>
      <c r="B10" s="225"/>
      <c r="C10" s="226"/>
      <c r="D10" s="223"/>
      <c r="E10" s="237" t="s">
        <v>4380</v>
      </c>
      <c r="F10" s="236"/>
      <c r="G10" s="223"/>
      <c r="H10" s="223"/>
    </row>
    <row r="11" spans="1:8" ht="15" customHeight="1">
      <c r="A11" s="224" t="s">
        <v>4386</v>
      </c>
      <c r="B11" s="225"/>
      <c r="C11" s="223"/>
      <c r="D11" s="223"/>
      <c r="E11" s="237" t="s">
        <v>4678</v>
      </c>
      <c r="F11" s="236"/>
      <c r="G11" s="223"/>
      <c r="H11" s="223"/>
    </row>
    <row r="12" spans="1:8" ht="13.5">
      <c r="A12" s="224" t="s">
        <v>4388</v>
      </c>
      <c r="B12" s="225"/>
      <c r="C12" s="223" t="s">
        <v>3424</v>
      </c>
      <c r="D12" s="223"/>
      <c r="E12" s="237" t="s">
        <v>4387</v>
      </c>
      <c r="F12" s="236"/>
      <c r="G12" s="223"/>
      <c r="H12" s="223"/>
    </row>
    <row r="13" spans="1:8" ht="13.5">
      <c r="A13" s="246" t="s">
        <v>4389</v>
      </c>
      <c r="B13" s="247"/>
      <c r="C13" s="247"/>
      <c r="D13" s="247"/>
      <c r="E13" s="248"/>
      <c r="F13" s="248"/>
      <c r="G13" s="247"/>
      <c r="H13" s="249"/>
    </row>
    <row r="14" spans="1:8" ht="17.25" customHeight="1">
      <c r="A14" s="224" t="s">
        <v>4399</v>
      </c>
      <c r="B14" s="225"/>
      <c r="C14" s="250"/>
      <c r="D14" s="251"/>
      <c r="E14" s="209" t="s">
        <v>4390</v>
      </c>
      <c r="F14" s="210"/>
      <c r="G14" s="252"/>
      <c r="H14" s="253"/>
    </row>
    <row r="15" spans="1:8" ht="13.5">
      <c r="A15" s="224" t="s">
        <v>4400</v>
      </c>
      <c r="B15" s="225"/>
      <c r="C15" s="219"/>
      <c r="D15" s="220"/>
      <c r="E15" s="221"/>
      <c r="F15" s="221"/>
      <c r="G15" s="220"/>
      <c r="H15" s="222"/>
    </row>
    <row r="16" spans="1:8" ht="13.5">
      <c r="A16" s="224" t="s">
        <v>4393</v>
      </c>
      <c r="B16" s="225"/>
      <c r="C16" s="238"/>
      <c r="D16" s="239"/>
      <c r="E16" s="209" t="s">
        <v>4394</v>
      </c>
      <c r="F16" s="210"/>
      <c r="G16" s="213"/>
      <c r="H16" s="214"/>
    </row>
    <row r="17" spans="1:8" ht="13.5">
      <c r="A17" s="224" t="s">
        <v>4395</v>
      </c>
      <c r="B17" s="225"/>
      <c r="C17" s="238"/>
      <c r="D17" s="239"/>
      <c r="E17" s="209" t="s">
        <v>4396</v>
      </c>
      <c r="F17" s="210"/>
      <c r="G17" s="213"/>
      <c r="H17" s="214"/>
    </row>
    <row r="18" spans="1:8" ht="13.5">
      <c r="A18" s="224" t="s">
        <v>4397</v>
      </c>
      <c r="B18" s="225"/>
      <c r="C18" s="238"/>
      <c r="D18" s="239"/>
      <c r="E18" s="209" t="s">
        <v>4398</v>
      </c>
      <c r="F18" s="210"/>
      <c r="G18" s="239"/>
      <c r="H18" s="254"/>
    </row>
    <row r="19" spans="1:8" ht="15" customHeight="1">
      <c r="A19" s="258" t="s">
        <v>4401</v>
      </c>
      <c r="B19" s="224" t="s">
        <v>4403</v>
      </c>
      <c r="C19" s="225"/>
      <c r="D19" s="260"/>
      <c r="E19" s="261"/>
      <c r="F19" s="163" t="s">
        <v>4407</v>
      </c>
      <c r="G19" s="239"/>
      <c r="H19" s="254"/>
    </row>
    <row r="20" spans="1:8" ht="15" customHeight="1">
      <c r="A20" s="259"/>
      <c r="B20" s="224" t="s">
        <v>4404</v>
      </c>
      <c r="C20" s="225"/>
      <c r="D20" s="260"/>
      <c r="E20" s="261"/>
      <c r="F20" s="163" t="s">
        <v>4408</v>
      </c>
      <c r="G20" s="239"/>
      <c r="H20" s="254"/>
    </row>
    <row r="21" spans="1:8" ht="15" customHeight="1">
      <c r="A21" s="258" t="s">
        <v>4402</v>
      </c>
      <c r="B21" s="224" t="s">
        <v>4405</v>
      </c>
      <c r="C21" s="225"/>
      <c r="D21" s="260"/>
      <c r="E21" s="261"/>
      <c r="F21" s="163" t="s">
        <v>4409</v>
      </c>
      <c r="G21" s="239"/>
      <c r="H21" s="254"/>
    </row>
    <row r="22" spans="1:8" ht="15" customHeight="1">
      <c r="A22" s="259"/>
      <c r="B22" s="224" t="s">
        <v>4406</v>
      </c>
      <c r="C22" s="225"/>
      <c r="D22" s="260"/>
      <c r="E22" s="261"/>
      <c r="F22" s="163" t="s">
        <v>4410</v>
      </c>
      <c r="G22" s="239"/>
      <c r="H22" s="254"/>
    </row>
    <row r="23" spans="1:8" ht="13.5">
      <c r="A23" s="215" t="s">
        <v>4412</v>
      </c>
      <c r="B23" s="216"/>
      <c r="C23" s="213"/>
      <c r="D23" s="214"/>
      <c r="E23" s="209" t="s">
        <v>4413</v>
      </c>
      <c r="F23" s="210"/>
      <c r="G23" s="211"/>
      <c r="H23" s="212"/>
    </row>
    <row r="24" spans="1:8" ht="13.5">
      <c r="A24" s="215" t="s">
        <v>4423</v>
      </c>
      <c r="B24" s="216"/>
      <c r="C24" s="213"/>
      <c r="D24" s="214"/>
      <c r="E24" s="209" t="s">
        <v>4416</v>
      </c>
      <c r="F24" s="210"/>
      <c r="G24" s="211"/>
      <c r="H24" s="212"/>
    </row>
    <row r="25" spans="1:8" ht="13.5">
      <c r="A25" s="215" t="s">
        <v>4422</v>
      </c>
      <c r="B25" s="216"/>
      <c r="C25" s="213"/>
      <c r="D25" s="214"/>
      <c r="E25" s="209" t="s">
        <v>4417</v>
      </c>
      <c r="F25" s="210"/>
      <c r="G25" s="213"/>
      <c r="H25" s="214"/>
    </row>
    <row r="26" spans="1:8" ht="13.5">
      <c r="A26" s="215" t="s">
        <v>4414</v>
      </c>
      <c r="B26" s="216"/>
      <c r="C26" s="213"/>
      <c r="D26" s="214"/>
      <c r="E26" s="209" t="s">
        <v>4418</v>
      </c>
      <c r="F26" s="210"/>
      <c r="G26" s="213"/>
      <c r="H26" s="214"/>
    </row>
    <row r="27" spans="1:8" ht="14.25" customHeight="1">
      <c r="A27" s="215" t="s">
        <v>4415</v>
      </c>
      <c r="B27" s="216"/>
      <c r="C27" s="213"/>
      <c r="D27" s="214"/>
      <c r="E27" s="235" t="s">
        <v>4419</v>
      </c>
      <c r="F27" s="236"/>
      <c r="G27" s="213"/>
      <c r="H27" s="214"/>
    </row>
    <row r="28" spans="1:8" ht="14.25" customHeight="1">
      <c r="A28" s="224" t="s">
        <v>4421</v>
      </c>
      <c r="B28" s="225"/>
      <c r="C28" s="213"/>
      <c r="D28" s="214"/>
      <c r="E28" s="235" t="s">
        <v>4420</v>
      </c>
      <c r="F28" s="236"/>
      <c r="G28" s="213"/>
      <c r="H28" s="214"/>
    </row>
    <row r="29" spans="1:8" ht="13.5">
      <c r="A29" s="232" t="s">
        <v>4411</v>
      </c>
      <c r="B29" s="233"/>
      <c r="C29" s="233"/>
      <c r="D29" s="233"/>
      <c r="E29" s="233"/>
      <c r="F29" s="233"/>
      <c r="G29" s="233"/>
      <c r="H29" s="234"/>
    </row>
    <row r="30" spans="1:8" ht="13.5" hidden="1">
      <c r="A30" s="47" t="s">
        <v>1043</v>
      </c>
      <c r="B30" s="215" t="s">
        <v>1044</v>
      </c>
      <c r="C30" s="216"/>
      <c r="D30" s="48" t="s">
        <v>1045</v>
      </c>
      <c r="E30" s="48" t="s">
        <v>1046</v>
      </c>
      <c r="F30" s="48" t="s">
        <v>724</v>
      </c>
      <c r="G30" s="48" t="s">
        <v>1047</v>
      </c>
      <c r="H30" s="48" t="s">
        <v>1048</v>
      </c>
    </row>
    <row r="31" spans="1:8" ht="13.5">
      <c r="A31" s="47" t="s">
        <v>199</v>
      </c>
      <c r="B31" s="215" t="s">
        <v>1049</v>
      </c>
      <c r="C31" s="216"/>
      <c r="D31" s="48" t="s">
        <v>1050</v>
      </c>
      <c r="E31" s="48" t="s">
        <v>1051</v>
      </c>
      <c r="F31" s="48" t="s">
        <v>740</v>
      </c>
      <c r="G31" s="48" t="s">
        <v>4424</v>
      </c>
      <c r="H31" s="48" t="s">
        <v>1052</v>
      </c>
    </row>
    <row r="32" spans="1:8" ht="13.5">
      <c r="A32" s="49"/>
      <c r="B32" s="49"/>
      <c r="C32" s="24"/>
      <c r="D32" s="24"/>
      <c r="E32" s="24"/>
      <c r="F32" s="24"/>
      <c r="G32" s="24"/>
      <c r="H32" s="24"/>
    </row>
  </sheetData>
  <sheetProtection password="CCDA" sheet="1" formatCells="0" formatColumns="0" formatRows="0" insertRows="0" deleteRows="0"/>
  <protectedRanges>
    <protectedRange sqref="C4 E4 G4 G5 E5 D6 C5 C6 C8 C9 C10 C11 C12 G8:H12 C14 C15 G14 G16:H28 C16:D18 D19:E22 C23:D28 A32:H606" name="区域1"/>
  </protectedRanges>
  <mergeCells count="87">
    <mergeCell ref="G28:H28"/>
    <mergeCell ref="E25:F25"/>
    <mergeCell ref="E26:F26"/>
    <mergeCell ref="C24:D24"/>
    <mergeCell ref="C25:D25"/>
    <mergeCell ref="C26:D26"/>
    <mergeCell ref="G27:H27"/>
    <mergeCell ref="E27:F27"/>
    <mergeCell ref="G19:H19"/>
    <mergeCell ref="D19:E19"/>
    <mergeCell ref="D20:E20"/>
    <mergeCell ref="D21:E21"/>
    <mergeCell ref="D22:E22"/>
    <mergeCell ref="G20:H20"/>
    <mergeCell ref="G21:H21"/>
    <mergeCell ref="G22:H22"/>
    <mergeCell ref="A28:B28"/>
    <mergeCell ref="B19:C19"/>
    <mergeCell ref="A19:A20"/>
    <mergeCell ref="B20:C20"/>
    <mergeCell ref="B21:C21"/>
    <mergeCell ref="B22:C22"/>
    <mergeCell ref="A21:A22"/>
    <mergeCell ref="C27:D27"/>
    <mergeCell ref="A27:B27"/>
    <mergeCell ref="B31:C31"/>
    <mergeCell ref="B30:C30"/>
    <mergeCell ref="A14:B14"/>
    <mergeCell ref="A15:B15"/>
    <mergeCell ref="A16:B16"/>
    <mergeCell ref="A17:B17"/>
    <mergeCell ref="A18:B18"/>
    <mergeCell ref="A23:B23"/>
    <mergeCell ref="C23:D23"/>
    <mergeCell ref="A24:B24"/>
    <mergeCell ref="C18:D18"/>
    <mergeCell ref="E18:F18"/>
    <mergeCell ref="G18:H18"/>
    <mergeCell ref="A4:B4"/>
    <mergeCell ref="A5:B5"/>
    <mergeCell ref="A6:B6"/>
    <mergeCell ref="A8:B8"/>
    <mergeCell ref="A9:B9"/>
    <mergeCell ref="A12:B12"/>
    <mergeCell ref="D6:H6"/>
    <mergeCell ref="A13:H13"/>
    <mergeCell ref="C14:D14"/>
    <mergeCell ref="E14:F14"/>
    <mergeCell ref="G14:H14"/>
    <mergeCell ref="E17:F17"/>
    <mergeCell ref="G17:H17"/>
    <mergeCell ref="C16:D16"/>
    <mergeCell ref="E16:F16"/>
    <mergeCell ref="E11:F11"/>
    <mergeCell ref="G11:H11"/>
    <mergeCell ref="G5:H5"/>
    <mergeCell ref="G9:H9"/>
    <mergeCell ref="C8:D8"/>
    <mergeCell ref="E8:F8"/>
    <mergeCell ref="G8:H8"/>
    <mergeCell ref="A29:H29"/>
    <mergeCell ref="E28:F28"/>
    <mergeCell ref="C28:D28"/>
    <mergeCell ref="G24:H24"/>
    <mergeCell ref="E10:F10"/>
    <mergeCell ref="E12:F12"/>
    <mergeCell ref="G12:H12"/>
    <mergeCell ref="C12:D12"/>
    <mergeCell ref="C17:D17"/>
    <mergeCell ref="A11:B11"/>
    <mergeCell ref="G4:H4"/>
    <mergeCell ref="C15:H15"/>
    <mergeCell ref="G10:H10"/>
    <mergeCell ref="G16:H16"/>
    <mergeCell ref="A10:B10"/>
    <mergeCell ref="C10:D10"/>
    <mergeCell ref="A7:H7"/>
    <mergeCell ref="C9:D9"/>
    <mergeCell ref="E9:F9"/>
    <mergeCell ref="C11:D11"/>
    <mergeCell ref="E23:F23"/>
    <mergeCell ref="G23:H23"/>
    <mergeCell ref="E24:F24"/>
    <mergeCell ref="G25:H25"/>
    <mergeCell ref="G26:H26"/>
    <mergeCell ref="A25:B25"/>
    <mergeCell ref="A26:B26"/>
  </mergeCells>
  <dataValidations count="18">
    <dataValidation allowBlank="1" showInputMessage="1" showErrorMessage="1" prompt="不能为空" sqref="G5:H5 C4:C6 E4"/>
    <dataValidation type="list" allowBlank="1" showInputMessage="1" showErrorMessage="1" prompt="Y|是&#10;N|否" sqref="G10:H10">
      <formula1>国家限制或禁止行业</formula1>
    </dataValidation>
    <dataValidation type="list" allowBlank="1" showInputMessage="1" showErrorMessage="1" prompt="Y|是&#10;N|否" sqref="G11:H11">
      <formula1>采用一般企业财务报表格式</formula1>
    </dataValidation>
    <dataValidation type="list" allowBlank="1" showInputMessage="1" showErrorMessage="1" prompt="Y 是                                                                               N 否" sqref="C12:D12">
      <formula1>小微型企业</formula1>
    </dataValidation>
    <dataValidation type="list" allowBlank="1" showInputMessage="1" showErrorMessage="1" prompt="0|否                                                                              1|不分国（地区）不分项                                                       2|分国（地区）不分项" sqref="C15:H15">
      <formula1>选择采用的境外所得税收抵免方式</formula1>
    </dataValidation>
    <dataValidation type="list" allowBlank="1" showInputMessage="1" showErrorMessage="1" sqref="D32:D65536">
      <formula1>证件种类代码</formula1>
    </dataValidation>
    <dataValidation type="list" allowBlank="1" showInputMessage="1" showErrorMessage="1" prompt="11|正常申报&#10;21|纳税人自行补正" sqref="G4:H4">
      <formula1>"11,21"</formula1>
    </dataValidation>
    <dataValidation type="custom" allowBlank="1" showInputMessage="1" showErrorMessage="1" prompt="不能为空且&gt;0" sqref="C9:D9">
      <formula1>AND(G9&gt;0,G9*1=G9)</formula1>
    </dataValidation>
    <dataValidation type="decimal" operator="greaterThan" allowBlank="1" showInputMessage="1" showErrorMessage="1" sqref="G8:H8">
      <formula1>0</formula1>
    </dataValidation>
    <dataValidation type="list" allowBlank="1" showInputMessage="1" showErrorMessage="1" prompt="0 境内                                                                          1 境外                                                                            2 否" sqref="G12:H12">
      <formula1>上市公司</formula1>
    </dataValidation>
    <dataValidation type="list" allowBlank="1" showInputMessage="1" showErrorMessage="1" prompt="Y|是" sqref="C25:D28 G16:H17 C16:D16 C14:D14">
      <formula1>"Y"</formula1>
    </dataValidation>
    <dataValidation type="list" allowBlank="1" showInputMessage="1" showErrorMessage="1" prompt="Y|是&#10;" sqref="G25:H28">
      <formula1>"Y"</formula1>
    </dataValidation>
    <dataValidation type="list" allowBlank="1" showInputMessage="1" showErrorMessage="1" prompt="0|是" sqref="G14:H14">
      <formula1>"0"</formula1>
    </dataValidation>
    <dataValidation type="list" allowBlank="1" showInputMessage="1" showErrorMessage="1" sqref="C8:D8">
      <formula1>纳税申报企业类型</formula1>
    </dataValidation>
    <dataValidation type="list" allowBlank="1" showInputMessage="1" showErrorMessage="1" sqref="C17:D17">
      <formula1>技术先进型服务企业类型</formula1>
    </dataValidation>
    <dataValidation type="list" allowBlank="1" showInputMessage="1" showErrorMessage="1" sqref="C11:D11">
      <formula1>适用会计准则或会计制度</formula1>
    </dataValidation>
    <dataValidation type="list" allowBlank="1" showInputMessage="1" showErrorMessage="1" sqref="C18:D18">
      <formula1>软件、集成电路企业类型</formula1>
    </dataValidation>
    <dataValidation type="list" allowBlank="1" showInputMessage="1" showErrorMessage="1" prompt="Y|民间非营利组织会计制度&#10;" sqref="G18:H18">
      <formula1>集成电路生产项目类型</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dimension ref="A1:F50"/>
  <sheetViews>
    <sheetView zoomScalePageLayoutView="0" workbookViewId="0" topLeftCell="A1">
      <selection activeCell="F46" sqref="F46"/>
    </sheetView>
  </sheetViews>
  <sheetFormatPr defaultColWidth="9.140625" defaultRowHeight="15"/>
  <cols>
    <col min="1" max="1" width="5.28125" style="1" bestFit="1" customWidth="1"/>
    <col min="2" max="2" width="62.7109375" style="0" bestFit="1" customWidth="1"/>
    <col min="3" max="3" width="9.421875" style="0" bestFit="1" customWidth="1"/>
    <col min="4" max="4" width="11.421875" style="0" bestFit="1" customWidth="1"/>
    <col min="5" max="5" width="9.421875" style="0" bestFit="1" customWidth="1"/>
  </cols>
  <sheetData>
    <row r="1" ht="13.5">
      <c r="A1" s="13" t="s">
        <v>459</v>
      </c>
    </row>
    <row r="3" spans="1:6" s="1" customFormat="1" ht="13.5">
      <c r="A3" s="227" t="s">
        <v>30</v>
      </c>
      <c r="B3" s="227" t="s">
        <v>38</v>
      </c>
      <c r="C3" s="7" t="s">
        <v>32</v>
      </c>
      <c r="D3" s="7" t="s">
        <v>33</v>
      </c>
      <c r="E3" s="7" t="s">
        <v>418</v>
      </c>
      <c r="F3" s="7" t="s">
        <v>419</v>
      </c>
    </row>
    <row r="4" spans="1:6" s="1" customFormat="1" ht="13.5">
      <c r="A4" s="228"/>
      <c r="B4" s="228"/>
      <c r="C4" s="7">
        <v>1</v>
      </c>
      <c r="D4" s="7">
        <v>2</v>
      </c>
      <c r="E4" s="7">
        <v>3</v>
      </c>
      <c r="F4" s="7">
        <v>4</v>
      </c>
    </row>
    <row r="5" spans="1:6" ht="13.5">
      <c r="A5" s="7">
        <v>1</v>
      </c>
      <c r="B5" s="6" t="s">
        <v>420</v>
      </c>
      <c r="C5" s="95" t="s">
        <v>36</v>
      </c>
      <c r="D5" s="95" t="s">
        <v>36</v>
      </c>
      <c r="E5" s="140">
        <f>ROUND(E6+E7+E8+E10+E11+E12+E14+E15,2)</f>
        <v>0</v>
      </c>
      <c r="F5" s="140">
        <f>ROUND(F7+F8+F9+F11+F12+F14+F15,2)</f>
        <v>0</v>
      </c>
    </row>
    <row r="6" spans="1:6" ht="13.5">
      <c r="A6" s="7">
        <v>2</v>
      </c>
      <c r="B6" s="6" t="s">
        <v>421</v>
      </c>
      <c r="C6" s="95" t="s">
        <v>36</v>
      </c>
      <c r="D6" s="84">
        <v>0</v>
      </c>
      <c r="E6" s="84">
        <v>0</v>
      </c>
      <c r="F6" s="95" t="s">
        <v>36</v>
      </c>
    </row>
    <row r="7" spans="1:6" ht="13.5">
      <c r="A7" s="7">
        <v>3</v>
      </c>
      <c r="B7" s="6" t="s">
        <v>422</v>
      </c>
      <c r="C7" s="84">
        <v>0</v>
      </c>
      <c r="D7" s="84">
        <v>0</v>
      </c>
      <c r="E7" s="84">
        <v>0</v>
      </c>
      <c r="F7" s="84">
        <v>0</v>
      </c>
    </row>
    <row r="8" spans="1:6" ht="13.5">
      <c r="A8" s="7">
        <v>4</v>
      </c>
      <c r="B8" s="6" t="s">
        <v>423</v>
      </c>
      <c r="C8" s="84">
        <v>0</v>
      </c>
      <c r="D8" s="84">
        <v>0</v>
      </c>
      <c r="E8" s="84">
        <v>0</v>
      </c>
      <c r="F8" s="84">
        <v>0</v>
      </c>
    </row>
    <row r="9" spans="1:6" ht="13.5">
      <c r="A9" s="7">
        <v>5</v>
      </c>
      <c r="B9" s="6" t="s">
        <v>424</v>
      </c>
      <c r="C9" s="95" t="s">
        <v>36</v>
      </c>
      <c r="D9" s="95" t="s">
        <v>36</v>
      </c>
      <c r="E9" s="95" t="s">
        <v>36</v>
      </c>
      <c r="F9" s="83">
        <v>0</v>
      </c>
    </row>
    <row r="10" spans="1:6" ht="13.5">
      <c r="A10" s="7">
        <v>6</v>
      </c>
      <c r="B10" s="6" t="s">
        <v>425</v>
      </c>
      <c r="C10" s="95" t="s">
        <v>36</v>
      </c>
      <c r="D10" s="95" t="s">
        <v>36</v>
      </c>
      <c r="E10" s="83">
        <v>0</v>
      </c>
      <c r="F10" s="95" t="s">
        <v>36</v>
      </c>
    </row>
    <row r="11" spans="1:6" ht="13.5">
      <c r="A11" s="7">
        <v>7</v>
      </c>
      <c r="B11" s="6" t="s">
        <v>426</v>
      </c>
      <c r="C11" s="83">
        <v>0</v>
      </c>
      <c r="D11" s="95" t="s">
        <v>36</v>
      </c>
      <c r="E11" s="140">
        <f>ROUND(IF(C11&lt;0,(0)-C11,0),2)</f>
        <v>0</v>
      </c>
      <c r="F11" s="140">
        <f>ROUND(IF(C11&gt;0,C11,0),2)</f>
        <v>0</v>
      </c>
    </row>
    <row r="12" spans="1:6" ht="13.5">
      <c r="A12" s="7">
        <v>8</v>
      </c>
      <c r="B12" s="6" t="s">
        <v>427</v>
      </c>
      <c r="C12" s="95" t="s">
        <v>36</v>
      </c>
      <c r="D12" s="95" t="s">
        <v>36</v>
      </c>
      <c r="E12" s="83">
        <v>0</v>
      </c>
      <c r="F12" s="83">
        <v>0</v>
      </c>
    </row>
    <row r="13" spans="1:6" ht="13.5">
      <c r="A13" s="7">
        <v>9</v>
      </c>
      <c r="B13" s="6" t="s">
        <v>428</v>
      </c>
      <c r="C13" s="95" t="s">
        <v>36</v>
      </c>
      <c r="D13" s="95" t="s">
        <v>36</v>
      </c>
      <c r="E13" s="84">
        <v>0</v>
      </c>
      <c r="F13" s="84">
        <v>0</v>
      </c>
    </row>
    <row r="14" spans="1:6" ht="13.5">
      <c r="A14" s="7">
        <v>10</v>
      </c>
      <c r="B14" s="6" t="s">
        <v>429</v>
      </c>
      <c r="C14" s="83">
        <v>0</v>
      </c>
      <c r="D14" s="83">
        <v>0</v>
      </c>
      <c r="E14" s="140">
        <f>ROUND(IF(C14-D14&gt;0,C14-D14,0),2)</f>
        <v>0</v>
      </c>
      <c r="F14" s="140">
        <f>ROUND(IF(C14-D14&gt;0,0,D14-C14),2)</f>
        <v>0</v>
      </c>
    </row>
    <row r="15" spans="1:6" ht="13.5">
      <c r="A15" s="7">
        <v>11</v>
      </c>
      <c r="B15" s="6" t="s">
        <v>430</v>
      </c>
      <c r="C15" s="83">
        <v>0</v>
      </c>
      <c r="D15" s="83">
        <v>0</v>
      </c>
      <c r="E15" s="140">
        <f>ROUND(IF(D15-C15&gt;0,D15-C15,0),2)</f>
        <v>0</v>
      </c>
      <c r="F15" s="140">
        <f>ROUND(IF(D15-C15&gt;0,0,C15-D15),2)</f>
        <v>0</v>
      </c>
    </row>
    <row r="16" spans="1:6" ht="13.5">
      <c r="A16" s="7">
        <v>12</v>
      </c>
      <c r="B16" s="6" t="s">
        <v>431</v>
      </c>
      <c r="C16" s="95" t="s">
        <v>36</v>
      </c>
      <c r="D16" s="95" t="s">
        <v>36</v>
      </c>
      <c r="E16" s="140">
        <f>ROUND(E18+E19+E20+E21+E22+E23+E24+E25+E26+E27+E28+E30+E31+E32+E33+E34,2)</f>
        <v>0</v>
      </c>
      <c r="F16" s="140">
        <f>ROUND(F17+F18+F20+F21+F22+F26+F30+F33+F34,2)</f>
        <v>0</v>
      </c>
    </row>
    <row r="17" spans="1:6" ht="13.5">
      <c r="A17" s="7">
        <v>13</v>
      </c>
      <c r="B17" s="6" t="s">
        <v>432</v>
      </c>
      <c r="C17" s="95" t="s">
        <v>36</v>
      </c>
      <c r="D17" s="84">
        <v>0</v>
      </c>
      <c r="E17" s="95" t="s">
        <v>36</v>
      </c>
      <c r="F17" s="84">
        <v>0</v>
      </c>
    </row>
    <row r="18" spans="1:6" ht="13.5">
      <c r="A18" s="7">
        <v>14</v>
      </c>
      <c r="B18" s="6" t="s">
        <v>433</v>
      </c>
      <c r="C18" s="84">
        <v>0</v>
      </c>
      <c r="D18" s="84">
        <v>0</v>
      </c>
      <c r="E18" s="84">
        <v>0</v>
      </c>
      <c r="F18" s="84">
        <v>0</v>
      </c>
    </row>
    <row r="19" spans="1:6" ht="13.5">
      <c r="A19" s="7">
        <v>15</v>
      </c>
      <c r="B19" s="6" t="s">
        <v>434</v>
      </c>
      <c r="C19" s="83">
        <v>0</v>
      </c>
      <c r="D19" s="192">
        <v>0</v>
      </c>
      <c r="E19" s="140">
        <f>ROUND(C19-D19,2)</f>
        <v>0</v>
      </c>
      <c r="F19" s="95" t="s">
        <v>36</v>
      </c>
    </row>
    <row r="20" spans="1:6" ht="13.5">
      <c r="A20" s="7">
        <v>16</v>
      </c>
      <c r="B20" s="6" t="s">
        <v>435</v>
      </c>
      <c r="C20" s="95" t="s">
        <v>36</v>
      </c>
      <c r="D20" s="95" t="s">
        <v>36</v>
      </c>
      <c r="E20" s="84">
        <v>0</v>
      </c>
      <c r="F20" s="84">
        <v>0</v>
      </c>
    </row>
    <row r="21" spans="1:6" ht="13.5">
      <c r="A21" s="7">
        <v>17</v>
      </c>
      <c r="B21" s="6" t="s">
        <v>436</v>
      </c>
      <c r="C21" s="84">
        <v>0</v>
      </c>
      <c r="D21" s="84">
        <v>0</v>
      </c>
      <c r="E21" s="84">
        <v>0</v>
      </c>
      <c r="F21" s="84">
        <v>0</v>
      </c>
    </row>
    <row r="22" spans="1:6" ht="13.5">
      <c r="A22" s="7">
        <v>18</v>
      </c>
      <c r="B22" s="6" t="s">
        <v>437</v>
      </c>
      <c r="C22" s="83">
        <v>0</v>
      </c>
      <c r="D22" s="83">
        <v>0</v>
      </c>
      <c r="E22" s="140">
        <f>ROUND(IF(C22-D22&gt;0,C22-D22,0),2)</f>
        <v>0</v>
      </c>
      <c r="F22" s="140">
        <f>ROUND(IF(C22-D22&lt;0,D22-C22,0),2)</f>
        <v>0</v>
      </c>
    </row>
    <row r="23" spans="1:6" ht="13.5">
      <c r="A23" s="7">
        <v>19</v>
      </c>
      <c r="B23" s="6" t="s">
        <v>438</v>
      </c>
      <c r="C23" s="83">
        <v>0</v>
      </c>
      <c r="D23" s="95" t="s">
        <v>36</v>
      </c>
      <c r="E23" s="140">
        <f>ROUND(C23,2)</f>
        <v>0</v>
      </c>
      <c r="F23" s="95" t="s">
        <v>36</v>
      </c>
    </row>
    <row r="24" spans="1:6" ht="13.5">
      <c r="A24" s="7">
        <v>20</v>
      </c>
      <c r="B24" s="6" t="s">
        <v>439</v>
      </c>
      <c r="C24" s="83">
        <v>0</v>
      </c>
      <c r="D24" s="95" t="s">
        <v>36</v>
      </c>
      <c r="E24" s="140">
        <f>ROUND(C24,2)</f>
        <v>0</v>
      </c>
      <c r="F24" s="95" t="s">
        <v>36</v>
      </c>
    </row>
    <row r="25" spans="1:6" ht="13.5">
      <c r="A25" s="7">
        <v>21</v>
      </c>
      <c r="B25" s="6" t="s">
        <v>440</v>
      </c>
      <c r="C25" s="83">
        <v>0</v>
      </c>
      <c r="D25" s="95" t="s">
        <v>36</v>
      </c>
      <c r="E25" s="140">
        <f>ROUND(C25,2)</f>
        <v>0</v>
      </c>
      <c r="F25" s="95" t="s">
        <v>36</v>
      </c>
    </row>
    <row r="26" spans="1:6" ht="13.5">
      <c r="A26" s="7">
        <v>22</v>
      </c>
      <c r="B26" s="6" t="s">
        <v>441</v>
      </c>
      <c r="C26" s="83">
        <v>0</v>
      </c>
      <c r="D26" s="83">
        <v>0</v>
      </c>
      <c r="E26" s="140">
        <f>ROUND(IF(C26-D26&gt;0,C26-D26,0),2)</f>
        <v>0</v>
      </c>
      <c r="F26" s="140">
        <f>ROUND(IF(C26-D26&lt;0,D26-C26,0),2)</f>
        <v>0</v>
      </c>
    </row>
    <row r="27" spans="1:6" ht="13.5">
      <c r="A27" s="7">
        <v>23</v>
      </c>
      <c r="B27" s="6" t="s">
        <v>4663</v>
      </c>
      <c r="C27" s="83">
        <v>0</v>
      </c>
      <c r="D27" s="83">
        <v>0</v>
      </c>
      <c r="E27" s="140">
        <f>ROUND(C27-D27,2)</f>
        <v>0</v>
      </c>
      <c r="F27" s="95" t="s">
        <v>36</v>
      </c>
    </row>
    <row r="28" spans="1:6" ht="13.5">
      <c r="A28" s="7">
        <v>24</v>
      </c>
      <c r="B28" s="6" t="s">
        <v>442</v>
      </c>
      <c r="C28" s="95" t="s">
        <v>36</v>
      </c>
      <c r="D28" s="95" t="s">
        <v>36</v>
      </c>
      <c r="E28" s="83">
        <v>0</v>
      </c>
      <c r="F28" s="95" t="s">
        <v>36</v>
      </c>
    </row>
    <row r="29" spans="1:6" ht="13.5">
      <c r="A29" s="7">
        <v>25</v>
      </c>
      <c r="B29" s="6" t="s">
        <v>443</v>
      </c>
      <c r="C29" s="95" t="s">
        <v>36</v>
      </c>
      <c r="D29" s="95" t="s">
        <v>36</v>
      </c>
      <c r="E29" s="84">
        <v>0</v>
      </c>
      <c r="F29" s="95" t="s">
        <v>36</v>
      </c>
    </row>
    <row r="30" spans="1:6" ht="13.5">
      <c r="A30" s="7">
        <v>26</v>
      </c>
      <c r="B30" s="6" t="s">
        <v>444</v>
      </c>
      <c r="C30" s="83">
        <v>0</v>
      </c>
      <c r="D30" s="83">
        <v>0</v>
      </c>
      <c r="E30" s="140">
        <f>ROUND(IF(C30-D30&gt;0,C30-D30,0),2)</f>
        <v>0</v>
      </c>
      <c r="F30" s="140">
        <f>ROUND(IF(C30-D30&lt;0,D30-C30,0),2)</f>
        <v>0</v>
      </c>
    </row>
    <row r="31" spans="1:6" ht="13.5">
      <c r="A31" s="7">
        <v>27</v>
      </c>
      <c r="B31" s="6" t="s">
        <v>445</v>
      </c>
      <c r="C31" s="83">
        <v>0</v>
      </c>
      <c r="D31" s="95" t="s">
        <v>36</v>
      </c>
      <c r="E31" s="140">
        <f>ROUND(C31,2)</f>
        <v>0</v>
      </c>
      <c r="F31" s="95" t="s">
        <v>36</v>
      </c>
    </row>
    <row r="32" spans="1:6" ht="13.5">
      <c r="A32" s="7">
        <v>28</v>
      </c>
      <c r="B32" s="6" t="s">
        <v>446</v>
      </c>
      <c r="C32" s="95" t="s">
        <v>36</v>
      </c>
      <c r="D32" s="95" t="s">
        <v>36</v>
      </c>
      <c r="E32" s="84">
        <v>0</v>
      </c>
      <c r="F32" s="95" t="s">
        <v>36</v>
      </c>
    </row>
    <row r="33" spans="1:6" ht="13.5">
      <c r="A33" s="7">
        <v>29</v>
      </c>
      <c r="B33" s="6" t="s">
        <v>447</v>
      </c>
      <c r="C33" s="83">
        <v>0</v>
      </c>
      <c r="D33" s="83">
        <v>0</v>
      </c>
      <c r="E33" s="140">
        <f>ROUND(IF(C33-D33&gt;0,C33-D33,0),2)</f>
        <v>0</v>
      </c>
      <c r="F33" s="140">
        <f>ROUND(IF(C33-D33&lt;0,D33-C33,0),2)</f>
        <v>0</v>
      </c>
    </row>
    <row r="34" spans="1:6" ht="13.5">
      <c r="A34" s="7">
        <v>30</v>
      </c>
      <c r="B34" s="6" t="s">
        <v>448</v>
      </c>
      <c r="C34" s="83">
        <v>0</v>
      </c>
      <c r="D34" s="83">
        <v>0</v>
      </c>
      <c r="E34" s="140">
        <f>ROUND(IF(C34-D34&gt;0,C34-D34,0),2)</f>
        <v>0</v>
      </c>
      <c r="F34" s="140">
        <f>ROUND(IF(C34-D34&lt;0,D34-C34,0),2)</f>
        <v>0</v>
      </c>
    </row>
    <row r="35" spans="1:6" ht="13.5">
      <c r="A35" s="7">
        <v>31</v>
      </c>
      <c r="B35" s="6" t="s">
        <v>449</v>
      </c>
      <c r="C35" s="95" t="s">
        <v>36</v>
      </c>
      <c r="D35" s="95" t="s">
        <v>36</v>
      </c>
      <c r="E35" s="140">
        <f>ROUND(E36+E37+E38+E39,2)</f>
        <v>0</v>
      </c>
      <c r="F35" s="140">
        <f>ROUND(F36+F37+F38+F39,2)</f>
        <v>0</v>
      </c>
    </row>
    <row r="36" spans="1:6" ht="13.5">
      <c r="A36" s="7">
        <v>32</v>
      </c>
      <c r="B36" s="6" t="s">
        <v>450</v>
      </c>
      <c r="C36" s="84">
        <v>0</v>
      </c>
      <c r="D36" s="84">
        <v>0</v>
      </c>
      <c r="E36" s="84">
        <v>0</v>
      </c>
      <c r="F36" s="84">
        <v>0</v>
      </c>
    </row>
    <row r="37" spans="1:6" ht="13.5">
      <c r="A37" s="7">
        <v>33</v>
      </c>
      <c r="B37" s="6" t="s">
        <v>451</v>
      </c>
      <c r="C37" s="83">
        <v>0</v>
      </c>
      <c r="D37" s="95" t="s">
        <v>36</v>
      </c>
      <c r="E37" s="140">
        <f>ROUND(IF(C37&gt;0,(C37),0),2)</f>
        <v>0</v>
      </c>
      <c r="F37" s="140">
        <f>ROUND(IF(C37&lt;0,(0)-C37,0),2)</f>
        <v>0</v>
      </c>
    </row>
    <row r="38" spans="1:6" ht="13.5">
      <c r="A38" s="7">
        <v>34</v>
      </c>
      <c r="B38" s="6" t="s">
        <v>452</v>
      </c>
      <c r="C38" s="84">
        <v>0</v>
      </c>
      <c r="D38" s="84">
        <v>0</v>
      </c>
      <c r="E38" s="84">
        <v>0</v>
      </c>
      <c r="F38" s="84">
        <v>0</v>
      </c>
    </row>
    <row r="39" spans="1:6" ht="13.5">
      <c r="A39" s="7">
        <v>35</v>
      </c>
      <c r="B39" s="6" t="s">
        <v>45</v>
      </c>
      <c r="C39" s="83">
        <v>0</v>
      </c>
      <c r="D39" s="83">
        <v>0</v>
      </c>
      <c r="E39" s="140">
        <f>ROUND(IF(C39-D39&gt;0,C39-D39,0),2)</f>
        <v>0</v>
      </c>
      <c r="F39" s="140">
        <f>ROUND(IF(C39-D39&lt;0,D39-C39,0),2)</f>
        <v>0</v>
      </c>
    </row>
    <row r="40" spans="1:6" ht="13.5">
      <c r="A40" s="7">
        <v>36</v>
      </c>
      <c r="B40" s="6" t="s">
        <v>4664</v>
      </c>
      <c r="C40" s="95" t="s">
        <v>36</v>
      </c>
      <c r="D40" s="95" t="s">
        <v>36</v>
      </c>
      <c r="E40" s="140">
        <f>ROUND(E41+E42+E43+E44+E45+E46+E47,2)</f>
        <v>0</v>
      </c>
      <c r="F40" s="140">
        <f>ROUND(F41+F42+F43+F44+F45+F46+F47,2)</f>
        <v>0</v>
      </c>
    </row>
    <row r="41" spans="1:6" ht="13.5">
      <c r="A41" s="7">
        <v>37</v>
      </c>
      <c r="B41" s="6" t="s">
        <v>453</v>
      </c>
      <c r="C41" s="84">
        <v>0</v>
      </c>
      <c r="D41" s="84">
        <v>0</v>
      </c>
      <c r="E41" s="84">
        <v>0</v>
      </c>
      <c r="F41" s="84">
        <v>0</v>
      </c>
    </row>
    <row r="42" spans="1:6" ht="13.5">
      <c r="A42" s="7">
        <v>38</v>
      </c>
      <c r="B42" s="6" t="s">
        <v>454</v>
      </c>
      <c r="C42" s="95" t="s">
        <v>36</v>
      </c>
      <c r="D42" s="95" t="s">
        <v>36</v>
      </c>
      <c r="E42" s="84">
        <v>0</v>
      </c>
      <c r="F42" s="84">
        <v>0</v>
      </c>
    </row>
    <row r="43" spans="1:6" ht="13.5">
      <c r="A43" s="7">
        <v>39</v>
      </c>
      <c r="B43" s="6" t="s">
        <v>455</v>
      </c>
      <c r="C43" s="84">
        <v>0</v>
      </c>
      <c r="D43" s="84">
        <v>0</v>
      </c>
      <c r="E43" s="84">
        <v>0</v>
      </c>
      <c r="F43" s="84">
        <v>0</v>
      </c>
    </row>
    <row r="44" spans="1:6" ht="13.5">
      <c r="A44" s="7">
        <v>40</v>
      </c>
      <c r="B44" s="6" t="s">
        <v>456</v>
      </c>
      <c r="C44" s="95" t="s">
        <v>36</v>
      </c>
      <c r="D44" s="84">
        <v>0</v>
      </c>
      <c r="E44" s="84">
        <v>0</v>
      </c>
      <c r="F44" s="84">
        <v>0</v>
      </c>
    </row>
    <row r="45" spans="1:6" ht="13.5">
      <c r="A45" s="7">
        <v>41</v>
      </c>
      <c r="B45" s="6" t="s">
        <v>4378</v>
      </c>
      <c r="C45" s="83">
        <v>0</v>
      </c>
      <c r="D45" s="83">
        <v>0</v>
      </c>
      <c r="E45" s="140">
        <f>ROUND(IF(D45-C45&gt;0,D45-C45,0),2)</f>
        <v>0</v>
      </c>
      <c r="F45" s="140">
        <f>ROUND(IF(C45-D45&gt;0,C45-D45,0),2)</f>
        <v>0</v>
      </c>
    </row>
    <row r="46" spans="1:6" ht="13.5">
      <c r="A46" s="194">
        <v>42</v>
      </c>
      <c r="B46" s="193" t="s">
        <v>4665</v>
      </c>
      <c r="C46" s="195">
        <v>0</v>
      </c>
      <c r="D46" s="195">
        <v>0</v>
      </c>
      <c r="E46" s="142">
        <v>0</v>
      </c>
      <c r="F46" s="142">
        <v>0</v>
      </c>
    </row>
    <row r="47" spans="1:6" ht="13.5">
      <c r="A47" s="7">
        <v>43</v>
      </c>
      <c r="B47" s="6" t="s">
        <v>4666</v>
      </c>
      <c r="C47" s="95" t="s">
        <v>36</v>
      </c>
      <c r="D47" s="95" t="s">
        <v>36</v>
      </c>
      <c r="E47" s="83">
        <v>0</v>
      </c>
      <c r="F47" s="83">
        <v>0</v>
      </c>
    </row>
    <row r="48" spans="1:6" ht="13.5">
      <c r="A48" s="7">
        <v>44</v>
      </c>
      <c r="B48" s="6" t="s">
        <v>457</v>
      </c>
      <c r="C48" s="95" t="s">
        <v>36</v>
      </c>
      <c r="D48" s="95" t="s">
        <v>36</v>
      </c>
      <c r="E48" s="83">
        <v>0</v>
      </c>
      <c r="F48" s="83">
        <v>0</v>
      </c>
    </row>
    <row r="49" spans="1:6" ht="13.5">
      <c r="A49" s="7">
        <v>45</v>
      </c>
      <c r="B49" s="6" t="s">
        <v>458</v>
      </c>
      <c r="C49" s="95" t="s">
        <v>36</v>
      </c>
      <c r="D49" s="95" t="s">
        <v>36</v>
      </c>
      <c r="E49" s="83">
        <v>0</v>
      </c>
      <c r="F49" s="83">
        <v>0</v>
      </c>
    </row>
    <row r="50" spans="1:6" ht="13.5">
      <c r="A50" s="7">
        <v>46</v>
      </c>
      <c r="B50" s="6" t="s">
        <v>4667</v>
      </c>
      <c r="C50" s="95" t="s">
        <v>36</v>
      </c>
      <c r="D50" s="95" t="s">
        <v>36</v>
      </c>
      <c r="E50" s="140">
        <f>ROUND(E5+E16+E35+E40+E48+E49,2)</f>
        <v>0</v>
      </c>
      <c r="F50" s="140">
        <f>ROUND(F5+F16+F35+F40+F48+F49,2)</f>
        <v>0</v>
      </c>
    </row>
  </sheetData>
  <sheetProtection formatCells="0" formatColumns="0" formatRows="0"/>
  <mergeCells count="2">
    <mergeCell ref="A3:A4"/>
    <mergeCell ref="B3:B4"/>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0"/>
  <dimension ref="A1:D33"/>
  <sheetViews>
    <sheetView zoomScalePageLayoutView="0" workbookViewId="0" topLeftCell="A1">
      <selection activeCell="D33" sqref="D33"/>
    </sheetView>
  </sheetViews>
  <sheetFormatPr defaultColWidth="9.140625" defaultRowHeight="15"/>
  <cols>
    <col min="1" max="1" width="5.28125" style="1" bestFit="1" customWidth="1"/>
    <col min="2" max="2" width="78.8515625" style="0" bestFit="1" customWidth="1"/>
    <col min="4" max="4" width="13.00390625" style="0" bestFit="1" customWidth="1"/>
  </cols>
  <sheetData>
    <row r="1" ht="13.5">
      <c r="A1" s="13" t="s">
        <v>487</v>
      </c>
    </row>
    <row r="3" spans="1:4" s="1" customFormat="1" ht="13.5">
      <c r="A3" s="227" t="s">
        <v>30</v>
      </c>
      <c r="B3" s="227" t="s">
        <v>31</v>
      </c>
      <c r="C3" s="7" t="s">
        <v>33</v>
      </c>
      <c r="D3" s="7" t="s">
        <v>43</v>
      </c>
    </row>
    <row r="4" spans="1:4" s="1" customFormat="1" ht="13.5">
      <c r="A4" s="228"/>
      <c r="B4" s="228"/>
      <c r="C4" s="7">
        <v>1</v>
      </c>
      <c r="D4" s="7">
        <v>2</v>
      </c>
    </row>
    <row r="5" spans="1:4" ht="13.5">
      <c r="A5" s="7">
        <v>1</v>
      </c>
      <c r="B5" s="6" t="s">
        <v>460</v>
      </c>
      <c r="C5" s="84">
        <f>ROUND(C6+C7+C8+C9+C10+C11+C12+C13+C14,2)</f>
        <v>0</v>
      </c>
      <c r="D5" s="84">
        <f aca="true" t="shared" si="0" ref="D5:D14">ROUND(C5,2)</f>
        <v>0</v>
      </c>
    </row>
    <row r="6" spans="1:4" ht="13.5">
      <c r="A6" s="7">
        <v>2</v>
      </c>
      <c r="B6" s="6" t="s">
        <v>461</v>
      </c>
      <c r="C6" s="83">
        <v>0</v>
      </c>
      <c r="D6" s="84">
        <f t="shared" si="0"/>
        <v>0</v>
      </c>
    </row>
    <row r="7" spans="1:4" ht="13.5">
      <c r="A7" s="7">
        <v>3</v>
      </c>
      <c r="B7" s="6" t="s">
        <v>462</v>
      </c>
      <c r="C7" s="83">
        <v>0</v>
      </c>
      <c r="D7" s="84">
        <f t="shared" si="0"/>
        <v>0</v>
      </c>
    </row>
    <row r="8" spans="1:4" ht="13.5">
      <c r="A8" s="7">
        <v>4</v>
      </c>
      <c r="B8" s="6" t="s">
        <v>463</v>
      </c>
      <c r="C8" s="83">
        <v>0</v>
      </c>
      <c r="D8" s="84">
        <f t="shared" si="0"/>
        <v>0</v>
      </c>
    </row>
    <row r="9" spans="1:4" ht="13.5">
      <c r="A9" s="7">
        <v>5</v>
      </c>
      <c r="B9" s="6" t="s">
        <v>464</v>
      </c>
      <c r="C9" s="83">
        <v>0</v>
      </c>
      <c r="D9" s="84">
        <f t="shared" si="0"/>
        <v>0</v>
      </c>
    </row>
    <row r="10" spans="1:4" ht="13.5">
      <c r="A10" s="7">
        <v>6</v>
      </c>
      <c r="B10" s="6" t="s">
        <v>465</v>
      </c>
      <c r="C10" s="83">
        <v>0</v>
      </c>
      <c r="D10" s="84">
        <f t="shared" si="0"/>
        <v>0</v>
      </c>
    </row>
    <row r="11" spans="1:4" ht="13.5">
      <c r="A11" s="7">
        <v>7</v>
      </c>
      <c r="B11" s="6" t="s">
        <v>466</v>
      </c>
      <c r="C11" s="83">
        <v>0</v>
      </c>
      <c r="D11" s="84">
        <f t="shared" si="0"/>
        <v>0</v>
      </c>
    </row>
    <row r="12" spans="1:4" ht="13.5">
      <c r="A12" s="7">
        <v>8</v>
      </c>
      <c r="B12" s="6" t="s">
        <v>467</v>
      </c>
      <c r="C12" s="83">
        <v>0</v>
      </c>
      <c r="D12" s="84">
        <f t="shared" si="0"/>
        <v>0</v>
      </c>
    </row>
    <row r="13" spans="1:4" ht="13.5">
      <c r="A13" s="7">
        <v>9</v>
      </c>
      <c r="B13" s="6" t="s">
        <v>468</v>
      </c>
      <c r="C13" s="83">
        <v>0</v>
      </c>
      <c r="D13" s="84">
        <f t="shared" si="0"/>
        <v>0</v>
      </c>
    </row>
    <row r="14" spans="1:4" ht="13.5">
      <c r="A14" s="7">
        <v>10</v>
      </c>
      <c r="B14" s="6" t="s">
        <v>430</v>
      </c>
      <c r="C14" s="83">
        <v>0</v>
      </c>
      <c r="D14" s="84">
        <f t="shared" si="0"/>
        <v>0</v>
      </c>
    </row>
    <row r="15" spans="1:4" ht="13.5">
      <c r="A15" s="7">
        <v>11</v>
      </c>
      <c r="B15" s="6" t="s">
        <v>469</v>
      </c>
      <c r="C15" s="84">
        <f>ROUND(C16+C17+C18+C19+C20+C21+C22+C23+C24,2)</f>
        <v>0</v>
      </c>
      <c r="D15" s="84">
        <f aca="true" t="shared" si="1" ref="D15:D24">ROUND((0)-C15,2)</f>
        <v>0</v>
      </c>
    </row>
    <row r="16" spans="1:4" ht="13.5">
      <c r="A16" s="7">
        <v>12</v>
      </c>
      <c r="B16" s="6" t="s">
        <v>470</v>
      </c>
      <c r="C16" s="83">
        <v>0</v>
      </c>
      <c r="D16" s="84">
        <f t="shared" si="1"/>
        <v>0</v>
      </c>
    </row>
    <row r="17" spans="1:4" ht="13.5">
      <c r="A17" s="7">
        <v>13</v>
      </c>
      <c r="B17" s="6" t="s">
        <v>471</v>
      </c>
      <c r="C17" s="83">
        <v>0</v>
      </c>
      <c r="D17" s="84">
        <f t="shared" si="1"/>
        <v>0</v>
      </c>
    </row>
    <row r="18" spans="1:4" ht="13.5">
      <c r="A18" s="7">
        <v>14</v>
      </c>
      <c r="B18" s="6" t="s">
        <v>472</v>
      </c>
      <c r="C18" s="83">
        <v>0</v>
      </c>
      <c r="D18" s="84">
        <f t="shared" si="1"/>
        <v>0</v>
      </c>
    </row>
    <row r="19" spans="1:4" ht="13.5">
      <c r="A19" s="7">
        <v>15</v>
      </c>
      <c r="B19" s="6" t="s">
        <v>473</v>
      </c>
      <c r="C19" s="83">
        <v>0</v>
      </c>
      <c r="D19" s="84">
        <f t="shared" si="1"/>
        <v>0</v>
      </c>
    </row>
    <row r="20" spans="1:4" ht="13.5">
      <c r="A20" s="7">
        <v>16</v>
      </c>
      <c r="B20" s="6" t="s">
        <v>474</v>
      </c>
      <c r="C20" s="83">
        <v>0</v>
      </c>
      <c r="D20" s="84">
        <f t="shared" si="1"/>
        <v>0</v>
      </c>
    </row>
    <row r="21" spans="1:4" ht="13.5">
      <c r="A21" s="7">
        <v>17</v>
      </c>
      <c r="B21" s="6" t="s">
        <v>475</v>
      </c>
      <c r="C21" s="83">
        <v>0</v>
      </c>
      <c r="D21" s="84">
        <f t="shared" si="1"/>
        <v>0</v>
      </c>
    </row>
    <row r="22" spans="1:4" ht="13.5">
      <c r="A22" s="7">
        <v>18</v>
      </c>
      <c r="B22" s="6" t="s">
        <v>476</v>
      </c>
      <c r="C22" s="83">
        <v>0</v>
      </c>
      <c r="D22" s="84">
        <f t="shared" si="1"/>
        <v>0</v>
      </c>
    </row>
    <row r="23" spans="1:4" ht="13.5">
      <c r="A23" s="7">
        <v>19</v>
      </c>
      <c r="B23" s="6" t="s">
        <v>477</v>
      </c>
      <c r="C23" s="83">
        <v>0</v>
      </c>
      <c r="D23" s="84">
        <f t="shared" si="1"/>
        <v>0</v>
      </c>
    </row>
    <row r="24" spans="1:4" ht="13.5">
      <c r="A24" s="7">
        <v>20</v>
      </c>
      <c r="B24" s="6" t="s">
        <v>430</v>
      </c>
      <c r="C24" s="83">
        <v>0</v>
      </c>
      <c r="D24" s="84">
        <f t="shared" si="1"/>
        <v>0</v>
      </c>
    </row>
    <row r="25" spans="1:4" ht="13.5">
      <c r="A25" s="7">
        <v>21</v>
      </c>
      <c r="B25" s="6" t="s">
        <v>478</v>
      </c>
      <c r="C25" s="84">
        <f>ROUND(C26-C30,2)</f>
        <v>0</v>
      </c>
      <c r="D25" s="84">
        <f>ROUND(D26-D30,2)</f>
        <v>0</v>
      </c>
    </row>
    <row r="26" spans="1:4" ht="13.5">
      <c r="A26" s="7">
        <v>22</v>
      </c>
      <c r="B26" s="6" t="s">
        <v>479</v>
      </c>
      <c r="C26" s="84">
        <f>ROUND(C28-C29,2)</f>
        <v>0</v>
      </c>
      <c r="D26" s="84">
        <f>ROUND(D28-D29,2)</f>
        <v>0</v>
      </c>
    </row>
    <row r="27" spans="1:4" ht="13.5">
      <c r="A27" s="7">
        <v>23</v>
      </c>
      <c r="B27" s="6" t="s">
        <v>480</v>
      </c>
      <c r="C27" s="83">
        <v>0</v>
      </c>
      <c r="D27" s="95" t="s">
        <v>36</v>
      </c>
    </row>
    <row r="28" spans="1:4" ht="13.5">
      <c r="A28" s="7">
        <v>24</v>
      </c>
      <c r="B28" s="6" t="s">
        <v>481</v>
      </c>
      <c r="C28" s="83">
        <v>0</v>
      </c>
      <c r="D28" s="84">
        <f>ROUND(C28,2)</f>
        <v>0</v>
      </c>
    </row>
    <row r="29" spans="1:4" ht="13.5">
      <c r="A29" s="7">
        <v>25</v>
      </c>
      <c r="B29" s="6" t="s">
        <v>482</v>
      </c>
      <c r="C29" s="83">
        <v>0</v>
      </c>
      <c r="D29" s="84">
        <f>ROUND(C29,2)</f>
        <v>0</v>
      </c>
    </row>
    <row r="30" spans="1:4" ht="13.5">
      <c r="A30" s="7">
        <v>26</v>
      </c>
      <c r="B30" s="6" t="s">
        <v>483</v>
      </c>
      <c r="C30" s="84">
        <f>ROUND(C32-C33,2)</f>
        <v>0</v>
      </c>
      <c r="D30" s="84">
        <f>ROUND(D32-D33,2)</f>
        <v>0</v>
      </c>
    </row>
    <row r="31" spans="1:4" ht="13.5">
      <c r="A31" s="7">
        <v>27</v>
      </c>
      <c r="B31" s="6" t="s">
        <v>484</v>
      </c>
      <c r="C31" s="83">
        <v>0</v>
      </c>
      <c r="D31" s="95" t="s">
        <v>36</v>
      </c>
    </row>
    <row r="32" spans="1:4" ht="13.5">
      <c r="A32" s="7">
        <v>28</v>
      </c>
      <c r="B32" s="6" t="s">
        <v>485</v>
      </c>
      <c r="C32" s="83">
        <v>0</v>
      </c>
      <c r="D32" s="84">
        <f>ROUND(C32,2)</f>
        <v>0</v>
      </c>
    </row>
    <row r="33" spans="1:4" ht="13.5">
      <c r="A33" s="7">
        <v>29</v>
      </c>
      <c r="B33" s="6" t="s">
        <v>486</v>
      </c>
      <c r="C33" s="83">
        <v>0</v>
      </c>
      <c r="D33" s="84">
        <f>ROUND(C33,2)</f>
        <v>0</v>
      </c>
    </row>
  </sheetData>
  <sheetProtection formatCells="0" formatColumns="0" formatRows="0"/>
  <mergeCells count="2">
    <mergeCell ref="A3:A4"/>
    <mergeCell ref="B3:B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1"/>
  <dimension ref="A1:H19"/>
  <sheetViews>
    <sheetView zoomScalePageLayoutView="0" workbookViewId="0" topLeftCell="A1">
      <selection activeCell="H19" sqref="H19"/>
    </sheetView>
  </sheetViews>
  <sheetFormatPr defaultColWidth="9.140625" defaultRowHeight="15"/>
  <cols>
    <col min="2" max="2" width="54.421875" style="0" bestFit="1" customWidth="1"/>
  </cols>
  <sheetData>
    <row r="1" ht="13.5">
      <c r="A1" s="14" t="s">
        <v>505</v>
      </c>
    </row>
    <row r="3" spans="1:8" s="4" customFormat="1" ht="13.5">
      <c r="A3" s="264" t="s">
        <v>30</v>
      </c>
      <c r="B3" s="264" t="s">
        <v>31</v>
      </c>
      <c r="C3" s="264" t="s">
        <v>488</v>
      </c>
      <c r="D3" s="264" t="s">
        <v>32</v>
      </c>
      <c r="E3" s="265"/>
      <c r="F3" s="264" t="s">
        <v>33</v>
      </c>
      <c r="G3" s="265"/>
      <c r="H3" s="264" t="s">
        <v>43</v>
      </c>
    </row>
    <row r="4" spans="1:8" s="4" customFormat="1" ht="13.5">
      <c r="A4" s="265"/>
      <c r="B4" s="265"/>
      <c r="C4" s="265"/>
      <c r="D4" s="9" t="s">
        <v>178</v>
      </c>
      <c r="E4" s="9" t="s">
        <v>489</v>
      </c>
      <c r="F4" s="9" t="s">
        <v>178</v>
      </c>
      <c r="G4" s="15" t="s">
        <v>489</v>
      </c>
      <c r="H4" s="265"/>
    </row>
    <row r="5" spans="1:8" s="4" customFormat="1" ht="13.5">
      <c r="A5" s="265"/>
      <c r="B5" s="265"/>
      <c r="C5" s="9">
        <v>1</v>
      </c>
      <c r="D5" s="9">
        <v>2</v>
      </c>
      <c r="E5" s="9">
        <v>3</v>
      </c>
      <c r="F5" s="9">
        <v>4</v>
      </c>
      <c r="G5" s="9">
        <v>5</v>
      </c>
      <c r="H5" s="9" t="s">
        <v>490</v>
      </c>
    </row>
    <row r="6" spans="1:8" ht="13.5">
      <c r="A6" s="6">
        <v>1</v>
      </c>
      <c r="B6" s="6" t="s">
        <v>491</v>
      </c>
      <c r="C6" s="84">
        <f>ROUND(C7+C8+C9,2)</f>
        <v>0</v>
      </c>
      <c r="D6" s="84">
        <f>ROUND(D7+D8+D9,2)</f>
        <v>0</v>
      </c>
      <c r="E6" s="84">
        <f>ROUND(E7+E8+E9,2)</f>
        <v>0</v>
      </c>
      <c r="F6" s="84">
        <f>ROUND(F7+F8+F9,2)</f>
        <v>0</v>
      </c>
      <c r="G6" s="84">
        <f>ROUND(G7+G8+G9,2)</f>
        <v>0</v>
      </c>
      <c r="H6" s="84">
        <f aca="true" t="shared" si="0" ref="H6:H19">ROUND(F6-D6,2)</f>
        <v>0</v>
      </c>
    </row>
    <row r="7" spans="1:8" ht="13.5">
      <c r="A7" s="6">
        <v>2</v>
      </c>
      <c r="B7" s="6" t="s">
        <v>492</v>
      </c>
      <c r="C7" s="83">
        <v>0</v>
      </c>
      <c r="D7" s="83">
        <v>0</v>
      </c>
      <c r="E7" s="83">
        <v>0</v>
      </c>
      <c r="F7" s="83">
        <v>0</v>
      </c>
      <c r="G7" s="83">
        <v>0</v>
      </c>
      <c r="H7" s="84">
        <f t="shared" si="0"/>
        <v>0</v>
      </c>
    </row>
    <row r="8" spans="1:8" ht="13.5">
      <c r="A8" s="6">
        <v>3</v>
      </c>
      <c r="B8" s="6" t="s">
        <v>493</v>
      </c>
      <c r="C8" s="83">
        <v>0</v>
      </c>
      <c r="D8" s="83">
        <v>0</v>
      </c>
      <c r="E8" s="83">
        <v>0</v>
      </c>
      <c r="F8" s="83">
        <v>0</v>
      </c>
      <c r="G8" s="83">
        <v>0</v>
      </c>
      <c r="H8" s="84">
        <f t="shared" si="0"/>
        <v>0</v>
      </c>
    </row>
    <row r="9" spans="1:8" ht="13.5">
      <c r="A9" s="6">
        <v>4</v>
      </c>
      <c r="B9" s="6" t="s">
        <v>494</v>
      </c>
      <c r="C9" s="83">
        <v>0</v>
      </c>
      <c r="D9" s="83">
        <v>0</v>
      </c>
      <c r="E9" s="83">
        <v>0</v>
      </c>
      <c r="F9" s="83">
        <v>0</v>
      </c>
      <c r="G9" s="83">
        <v>0</v>
      </c>
      <c r="H9" s="84">
        <f t="shared" si="0"/>
        <v>0</v>
      </c>
    </row>
    <row r="10" spans="1:8" ht="13.5">
      <c r="A10" s="6">
        <v>5</v>
      </c>
      <c r="B10" s="6" t="s">
        <v>495</v>
      </c>
      <c r="C10" s="84">
        <f>ROUND(C11+C12+C13,2)</f>
        <v>0</v>
      </c>
      <c r="D10" s="84">
        <f>ROUND(D11+D12+D13,2)</f>
        <v>0</v>
      </c>
      <c r="E10" s="84">
        <f>ROUND(E11+E12+E13,2)</f>
        <v>0</v>
      </c>
      <c r="F10" s="84">
        <f>ROUND(F11+F12+F13,2)</f>
        <v>0</v>
      </c>
      <c r="G10" s="84">
        <f>ROUND(G11+G12+G13,2)</f>
        <v>0</v>
      </c>
      <c r="H10" s="84">
        <f t="shared" si="0"/>
        <v>0</v>
      </c>
    </row>
    <row r="11" spans="1:8" ht="13.5">
      <c r="A11" s="6">
        <v>6</v>
      </c>
      <c r="B11" s="6" t="s">
        <v>496</v>
      </c>
      <c r="C11" s="83">
        <v>0</v>
      </c>
      <c r="D11" s="83">
        <v>0</v>
      </c>
      <c r="E11" s="83">
        <v>0</v>
      </c>
      <c r="F11" s="83">
        <v>0</v>
      </c>
      <c r="G11" s="83">
        <v>0</v>
      </c>
      <c r="H11" s="84">
        <f t="shared" si="0"/>
        <v>0</v>
      </c>
    </row>
    <row r="12" spans="1:8" ht="13.5">
      <c r="A12" s="6">
        <v>7</v>
      </c>
      <c r="B12" s="6" t="s">
        <v>497</v>
      </c>
      <c r="C12" s="83">
        <v>0</v>
      </c>
      <c r="D12" s="83">
        <v>0</v>
      </c>
      <c r="E12" s="83">
        <v>0</v>
      </c>
      <c r="F12" s="83">
        <v>0</v>
      </c>
      <c r="G12" s="83">
        <v>0</v>
      </c>
      <c r="H12" s="84">
        <f t="shared" si="0"/>
        <v>0</v>
      </c>
    </row>
    <row r="13" spans="1:8" ht="13.5">
      <c r="A13" s="6">
        <v>8</v>
      </c>
      <c r="B13" s="6" t="s">
        <v>498</v>
      </c>
      <c r="C13" s="83">
        <v>0</v>
      </c>
      <c r="D13" s="83">
        <v>0</v>
      </c>
      <c r="E13" s="83">
        <v>0</v>
      </c>
      <c r="F13" s="83">
        <v>0</v>
      </c>
      <c r="G13" s="83">
        <v>0</v>
      </c>
      <c r="H13" s="84">
        <f t="shared" si="0"/>
        <v>0</v>
      </c>
    </row>
    <row r="14" spans="1:8" ht="13.5">
      <c r="A14" s="6">
        <v>9</v>
      </c>
      <c r="B14" s="6" t="s">
        <v>499</v>
      </c>
      <c r="C14" s="84">
        <f>ROUND(C15+C16+C17,2)</f>
        <v>0</v>
      </c>
      <c r="D14" s="84">
        <f>ROUND(D15+D16+D17,2)</f>
        <v>0</v>
      </c>
      <c r="E14" s="84">
        <f>ROUND(E15+E16+E17,2)</f>
        <v>0</v>
      </c>
      <c r="F14" s="84">
        <f>ROUND(F15+F16+F17,2)</f>
        <v>0</v>
      </c>
      <c r="G14" s="84">
        <f>ROUND(G15+G16+G17,2)</f>
        <v>0</v>
      </c>
      <c r="H14" s="84">
        <f t="shared" si="0"/>
        <v>0</v>
      </c>
    </row>
    <row r="15" spans="1:8" ht="13.5">
      <c r="A15" s="6">
        <v>10</v>
      </c>
      <c r="B15" s="6" t="s">
        <v>500</v>
      </c>
      <c r="C15" s="83">
        <v>0</v>
      </c>
      <c r="D15" s="83">
        <v>0</v>
      </c>
      <c r="E15" s="83">
        <v>0</v>
      </c>
      <c r="F15" s="83">
        <v>0</v>
      </c>
      <c r="G15" s="83">
        <v>0</v>
      </c>
      <c r="H15" s="84">
        <f t="shared" si="0"/>
        <v>0</v>
      </c>
    </row>
    <row r="16" spans="1:8" ht="13.5">
      <c r="A16" s="6">
        <v>11</v>
      </c>
      <c r="B16" s="6" t="s">
        <v>501</v>
      </c>
      <c r="C16" s="83">
        <v>0</v>
      </c>
      <c r="D16" s="83">
        <v>0</v>
      </c>
      <c r="E16" s="83">
        <v>0</v>
      </c>
      <c r="F16" s="83">
        <v>0</v>
      </c>
      <c r="G16" s="83">
        <v>0</v>
      </c>
      <c r="H16" s="84">
        <f t="shared" si="0"/>
        <v>0</v>
      </c>
    </row>
    <row r="17" spans="1:8" ht="13.5">
      <c r="A17" s="6">
        <v>12</v>
      </c>
      <c r="B17" s="6" t="s">
        <v>502</v>
      </c>
      <c r="C17" s="83">
        <v>0</v>
      </c>
      <c r="D17" s="83">
        <v>0</v>
      </c>
      <c r="E17" s="83">
        <v>0</v>
      </c>
      <c r="F17" s="83">
        <v>0</v>
      </c>
      <c r="G17" s="83">
        <v>0</v>
      </c>
      <c r="H17" s="84">
        <f t="shared" si="0"/>
        <v>0</v>
      </c>
    </row>
    <row r="18" spans="1:8" ht="13.5">
      <c r="A18" s="6">
        <v>13</v>
      </c>
      <c r="B18" s="6" t="s">
        <v>503</v>
      </c>
      <c r="C18" s="83">
        <v>0</v>
      </c>
      <c r="D18" s="83">
        <v>0</v>
      </c>
      <c r="E18" s="83">
        <v>0</v>
      </c>
      <c r="F18" s="83">
        <v>0</v>
      </c>
      <c r="G18" s="83">
        <v>0</v>
      </c>
      <c r="H18" s="84">
        <f t="shared" si="0"/>
        <v>0</v>
      </c>
    </row>
    <row r="19" spans="1:8" ht="13.5">
      <c r="A19" s="6">
        <v>14</v>
      </c>
      <c r="B19" s="6" t="s">
        <v>504</v>
      </c>
      <c r="C19" s="84">
        <f>ROUND(C6+C10+C14+C18,2)</f>
        <v>0</v>
      </c>
      <c r="D19" s="84">
        <f>ROUND(D6+D10+D14+D18,2)</f>
        <v>0</v>
      </c>
      <c r="E19" s="84">
        <f>ROUND(E6+E10+E14+E18,2)</f>
        <v>0</v>
      </c>
      <c r="F19" s="84">
        <f>ROUND(F6+F10+F14+F18,2)</f>
        <v>0</v>
      </c>
      <c r="G19" s="84">
        <f>ROUND(G6+G10+G14+G18,2)</f>
        <v>0</v>
      </c>
      <c r="H19" s="84">
        <f t="shared" si="0"/>
        <v>0</v>
      </c>
    </row>
  </sheetData>
  <sheetProtection formatCells="0" formatColumns="0" formatRows="0"/>
  <mergeCells count="6">
    <mergeCell ref="B3:B5"/>
    <mergeCell ref="C3:C4"/>
    <mergeCell ref="D3:E3"/>
    <mergeCell ref="F3:G3"/>
    <mergeCell ref="H3:H4"/>
    <mergeCell ref="A3:A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2"/>
  <dimension ref="A1:M15"/>
  <sheetViews>
    <sheetView zoomScalePageLayoutView="0" workbookViewId="0" topLeftCell="A1">
      <selection activeCell="M15" sqref="M15"/>
    </sheetView>
  </sheetViews>
  <sheetFormatPr defaultColWidth="9.140625" defaultRowHeight="15"/>
  <cols>
    <col min="2" max="2" width="26.8515625" style="0" bestFit="1" customWidth="1"/>
  </cols>
  <sheetData>
    <row r="1" ht="13.5">
      <c r="A1" s="14" t="s">
        <v>529</v>
      </c>
    </row>
    <row r="3" spans="1:13" s="4" customFormat="1" ht="13.5">
      <c r="A3" s="264" t="s">
        <v>30</v>
      </c>
      <c r="B3" s="264" t="s">
        <v>31</v>
      </c>
      <c r="C3" s="264" t="s">
        <v>506</v>
      </c>
      <c r="D3" s="265"/>
      <c r="E3" s="265"/>
      <c r="F3" s="264" t="s">
        <v>507</v>
      </c>
      <c r="G3" s="265"/>
      <c r="H3" s="265"/>
      <c r="I3" s="265"/>
      <c r="J3" s="265"/>
      <c r="K3" s="265"/>
      <c r="L3" s="265"/>
      <c r="M3" s="264" t="s">
        <v>43</v>
      </c>
    </row>
    <row r="4" spans="1:13" s="4" customFormat="1" ht="40.5">
      <c r="A4" s="265"/>
      <c r="B4" s="265"/>
      <c r="C4" s="9" t="s">
        <v>32</v>
      </c>
      <c r="D4" s="9" t="s">
        <v>33</v>
      </c>
      <c r="E4" s="9" t="s">
        <v>43</v>
      </c>
      <c r="F4" s="9" t="s">
        <v>508</v>
      </c>
      <c r="G4" s="9" t="s">
        <v>509</v>
      </c>
      <c r="H4" s="9" t="s">
        <v>510</v>
      </c>
      <c r="I4" s="9" t="s">
        <v>511</v>
      </c>
      <c r="J4" s="9" t="s">
        <v>512</v>
      </c>
      <c r="K4" s="9" t="s">
        <v>513</v>
      </c>
      <c r="L4" s="15" t="s">
        <v>43</v>
      </c>
      <c r="M4" s="265"/>
    </row>
    <row r="5" spans="1:13" s="4" customFormat="1" ht="27">
      <c r="A5" s="265"/>
      <c r="B5" s="265"/>
      <c r="C5" s="9">
        <v>1</v>
      </c>
      <c r="D5" s="9">
        <v>2</v>
      </c>
      <c r="E5" s="9" t="s">
        <v>514</v>
      </c>
      <c r="F5" s="9">
        <v>4</v>
      </c>
      <c r="G5" s="9">
        <v>5</v>
      </c>
      <c r="H5" s="9">
        <v>6</v>
      </c>
      <c r="I5" s="9">
        <v>7</v>
      </c>
      <c r="J5" s="9" t="s">
        <v>515</v>
      </c>
      <c r="K5" s="9" t="s">
        <v>516</v>
      </c>
      <c r="L5" s="9" t="s">
        <v>517</v>
      </c>
      <c r="M5" s="76" t="s">
        <v>518</v>
      </c>
    </row>
    <row r="6" spans="1:13" ht="13.5">
      <c r="A6" s="6">
        <v>1</v>
      </c>
      <c r="B6" s="6" t="s">
        <v>519</v>
      </c>
      <c r="C6" s="83">
        <v>0</v>
      </c>
      <c r="D6" s="83">
        <v>0</v>
      </c>
      <c r="E6" s="84">
        <f aca="true" t="shared" si="0" ref="E6:E14">ROUND(D6-C6,2)</f>
        <v>0</v>
      </c>
      <c r="F6" s="83">
        <v>0</v>
      </c>
      <c r="G6" s="83">
        <v>0</v>
      </c>
      <c r="H6" s="83">
        <v>0</v>
      </c>
      <c r="I6" s="83">
        <v>0</v>
      </c>
      <c r="J6" s="84">
        <f aca="true" t="shared" si="1" ref="J6:J14">ROUND(F6-H6,2)</f>
        <v>0</v>
      </c>
      <c r="K6" s="84">
        <f aca="true" t="shared" si="2" ref="K6:K14">ROUND(G6-I6,2)</f>
        <v>0</v>
      </c>
      <c r="L6" s="84">
        <f aca="true" t="shared" si="3" ref="L6:L14">ROUND(K6-J6,2)</f>
        <v>0</v>
      </c>
      <c r="M6" s="84">
        <f aca="true" t="shared" si="4" ref="M6:M14">ROUND(E6+L6,2)</f>
        <v>0</v>
      </c>
    </row>
    <row r="7" spans="1:13" ht="13.5">
      <c r="A7" s="6">
        <v>2</v>
      </c>
      <c r="B7" s="6" t="s">
        <v>520</v>
      </c>
      <c r="C7" s="83">
        <v>0</v>
      </c>
      <c r="D7" s="83">
        <v>0</v>
      </c>
      <c r="E7" s="84">
        <f t="shared" si="0"/>
        <v>0</v>
      </c>
      <c r="F7" s="83">
        <v>0</v>
      </c>
      <c r="G7" s="83">
        <v>0</v>
      </c>
      <c r="H7" s="83">
        <v>0</v>
      </c>
      <c r="I7" s="83">
        <v>0</v>
      </c>
      <c r="J7" s="84">
        <f t="shared" si="1"/>
        <v>0</v>
      </c>
      <c r="K7" s="84">
        <f t="shared" si="2"/>
        <v>0</v>
      </c>
      <c r="L7" s="84">
        <f t="shared" si="3"/>
        <v>0</v>
      </c>
      <c r="M7" s="84">
        <f t="shared" si="4"/>
        <v>0</v>
      </c>
    </row>
    <row r="8" spans="1:13" ht="13.5">
      <c r="A8" s="6">
        <v>3</v>
      </c>
      <c r="B8" s="6" t="s">
        <v>521</v>
      </c>
      <c r="C8" s="83">
        <v>0</v>
      </c>
      <c r="D8" s="83">
        <v>0</v>
      </c>
      <c r="E8" s="84">
        <f t="shared" si="0"/>
        <v>0</v>
      </c>
      <c r="F8" s="83">
        <v>0</v>
      </c>
      <c r="G8" s="83">
        <v>0</v>
      </c>
      <c r="H8" s="83">
        <v>0</v>
      </c>
      <c r="I8" s="83">
        <v>0</v>
      </c>
      <c r="J8" s="84">
        <f t="shared" si="1"/>
        <v>0</v>
      </c>
      <c r="K8" s="84">
        <f t="shared" si="2"/>
        <v>0</v>
      </c>
      <c r="L8" s="84">
        <f t="shared" si="3"/>
        <v>0</v>
      </c>
      <c r="M8" s="84">
        <f t="shared" si="4"/>
        <v>0</v>
      </c>
    </row>
    <row r="9" spans="1:13" ht="13.5">
      <c r="A9" s="6">
        <v>4</v>
      </c>
      <c r="B9" s="6" t="s">
        <v>522</v>
      </c>
      <c r="C9" s="83">
        <v>0</v>
      </c>
      <c r="D9" s="83">
        <v>0</v>
      </c>
      <c r="E9" s="84">
        <f t="shared" si="0"/>
        <v>0</v>
      </c>
      <c r="F9" s="83">
        <v>0</v>
      </c>
      <c r="G9" s="83">
        <v>0</v>
      </c>
      <c r="H9" s="83">
        <v>0</v>
      </c>
      <c r="I9" s="83">
        <v>0</v>
      </c>
      <c r="J9" s="84">
        <f t="shared" si="1"/>
        <v>0</v>
      </c>
      <c r="K9" s="84">
        <f t="shared" si="2"/>
        <v>0</v>
      </c>
      <c r="L9" s="84">
        <f t="shared" si="3"/>
        <v>0</v>
      </c>
      <c r="M9" s="84">
        <f t="shared" si="4"/>
        <v>0</v>
      </c>
    </row>
    <row r="10" spans="1:13" ht="13.5">
      <c r="A10" s="6">
        <v>5</v>
      </c>
      <c r="B10" s="6" t="s">
        <v>523</v>
      </c>
      <c r="C10" s="83">
        <v>0</v>
      </c>
      <c r="D10" s="83">
        <v>0</v>
      </c>
      <c r="E10" s="84">
        <f t="shared" si="0"/>
        <v>0</v>
      </c>
      <c r="F10" s="83">
        <v>0</v>
      </c>
      <c r="G10" s="83">
        <v>0</v>
      </c>
      <c r="H10" s="83">
        <v>0</v>
      </c>
      <c r="I10" s="83">
        <v>0</v>
      </c>
      <c r="J10" s="84">
        <f t="shared" si="1"/>
        <v>0</v>
      </c>
      <c r="K10" s="84">
        <f t="shared" si="2"/>
        <v>0</v>
      </c>
      <c r="L10" s="84">
        <f t="shared" si="3"/>
        <v>0</v>
      </c>
      <c r="M10" s="84">
        <f t="shared" si="4"/>
        <v>0</v>
      </c>
    </row>
    <row r="11" spans="1:13" ht="13.5">
      <c r="A11" s="6">
        <v>6</v>
      </c>
      <c r="B11" s="6" t="s">
        <v>524</v>
      </c>
      <c r="C11" s="83">
        <v>0</v>
      </c>
      <c r="D11" s="83">
        <v>0</v>
      </c>
      <c r="E11" s="84">
        <f t="shared" si="0"/>
        <v>0</v>
      </c>
      <c r="F11" s="83">
        <v>0</v>
      </c>
      <c r="G11" s="83">
        <v>0</v>
      </c>
      <c r="H11" s="83">
        <v>0</v>
      </c>
      <c r="I11" s="83">
        <v>0</v>
      </c>
      <c r="J11" s="84">
        <f t="shared" si="1"/>
        <v>0</v>
      </c>
      <c r="K11" s="84">
        <f t="shared" si="2"/>
        <v>0</v>
      </c>
      <c r="L11" s="84">
        <f t="shared" si="3"/>
        <v>0</v>
      </c>
      <c r="M11" s="84">
        <f t="shared" si="4"/>
        <v>0</v>
      </c>
    </row>
    <row r="12" spans="1:13" ht="13.5">
      <c r="A12" s="6">
        <v>7</v>
      </c>
      <c r="B12" s="6" t="s">
        <v>525</v>
      </c>
      <c r="C12" s="83">
        <v>0</v>
      </c>
      <c r="D12" s="83">
        <v>0</v>
      </c>
      <c r="E12" s="84">
        <f t="shared" si="0"/>
        <v>0</v>
      </c>
      <c r="F12" s="83">
        <v>0</v>
      </c>
      <c r="G12" s="83">
        <v>0</v>
      </c>
      <c r="H12" s="83">
        <v>0</v>
      </c>
      <c r="I12" s="83">
        <v>0</v>
      </c>
      <c r="J12" s="84">
        <f t="shared" si="1"/>
        <v>0</v>
      </c>
      <c r="K12" s="84">
        <f t="shared" si="2"/>
        <v>0</v>
      </c>
      <c r="L12" s="84">
        <f t="shared" si="3"/>
        <v>0</v>
      </c>
      <c r="M12" s="84">
        <f t="shared" si="4"/>
        <v>0</v>
      </c>
    </row>
    <row r="13" spans="1:13" ht="13.5">
      <c r="A13" s="6">
        <v>8</v>
      </c>
      <c r="B13" s="6" t="s">
        <v>526</v>
      </c>
      <c r="C13" s="83">
        <v>0</v>
      </c>
      <c r="D13" s="83">
        <v>0</v>
      </c>
      <c r="E13" s="84">
        <f t="shared" si="0"/>
        <v>0</v>
      </c>
      <c r="F13" s="83">
        <v>0</v>
      </c>
      <c r="G13" s="83">
        <v>0</v>
      </c>
      <c r="H13" s="83">
        <v>0</v>
      </c>
      <c r="I13" s="83">
        <v>0</v>
      </c>
      <c r="J13" s="84">
        <f t="shared" si="1"/>
        <v>0</v>
      </c>
      <c r="K13" s="84">
        <f t="shared" si="2"/>
        <v>0</v>
      </c>
      <c r="L13" s="84">
        <f t="shared" si="3"/>
        <v>0</v>
      </c>
      <c r="M13" s="84">
        <f t="shared" si="4"/>
        <v>0</v>
      </c>
    </row>
    <row r="14" spans="1:13" ht="13.5">
      <c r="A14" s="6">
        <v>9</v>
      </c>
      <c r="B14" s="6" t="s">
        <v>527</v>
      </c>
      <c r="C14" s="83">
        <v>0</v>
      </c>
      <c r="D14" s="83">
        <v>0</v>
      </c>
      <c r="E14" s="84">
        <f t="shared" si="0"/>
        <v>0</v>
      </c>
      <c r="F14" s="83">
        <v>0</v>
      </c>
      <c r="G14" s="83">
        <v>0</v>
      </c>
      <c r="H14" s="83">
        <v>0</v>
      </c>
      <c r="I14" s="83">
        <v>0</v>
      </c>
      <c r="J14" s="84">
        <f t="shared" si="1"/>
        <v>0</v>
      </c>
      <c r="K14" s="84">
        <f t="shared" si="2"/>
        <v>0</v>
      </c>
      <c r="L14" s="84">
        <f t="shared" si="3"/>
        <v>0</v>
      </c>
      <c r="M14" s="84">
        <f t="shared" si="4"/>
        <v>0</v>
      </c>
    </row>
    <row r="15" spans="1:13" ht="13.5">
      <c r="A15" s="6">
        <v>10</v>
      </c>
      <c r="B15" s="6" t="s">
        <v>528</v>
      </c>
      <c r="C15" s="84">
        <f aca="true" t="shared" si="5" ref="C15:M15">ROUND(C6+C7+C8+C9+C10+C11+C12+C13+C14,2)</f>
        <v>0</v>
      </c>
      <c r="D15" s="84">
        <f t="shared" si="5"/>
        <v>0</v>
      </c>
      <c r="E15" s="84">
        <f t="shared" si="5"/>
        <v>0</v>
      </c>
      <c r="F15" s="84">
        <f t="shared" si="5"/>
        <v>0</v>
      </c>
      <c r="G15" s="84">
        <f t="shared" si="5"/>
        <v>0</v>
      </c>
      <c r="H15" s="84">
        <f t="shared" si="5"/>
        <v>0</v>
      </c>
      <c r="I15" s="84">
        <f t="shared" si="5"/>
        <v>0</v>
      </c>
      <c r="J15" s="84">
        <f t="shared" si="5"/>
        <v>0</v>
      </c>
      <c r="K15" s="84">
        <f t="shared" si="5"/>
        <v>0</v>
      </c>
      <c r="L15" s="84">
        <f t="shared" si="5"/>
        <v>0</v>
      </c>
      <c r="M15" s="84">
        <f t="shared" si="5"/>
        <v>0</v>
      </c>
    </row>
  </sheetData>
  <sheetProtection formatCells="0" formatColumns="0" formatRows="0"/>
  <mergeCells count="5">
    <mergeCell ref="A3:A5"/>
    <mergeCell ref="B3:B5"/>
    <mergeCell ref="C3:E3"/>
    <mergeCell ref="F3:L3"/>
    <mergeCell ref="M3:M4"/>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3"/>
  <dimension ref="A1:P20"/>
  <sheetViews>
    <sheetView zoomScalePageLayoutView="0" workbookViewId="0" topLeftCell="A1">
      <selection activeCell="P20" sqref="P20"/>
    </sheetView>
  </sheetViews>
  <sheetFormatPr defaultColWidth="9.140625" defaultRowHeight="15"/>
  <cols>
    <col min="1" max="1" width="9.00390625" style="4" customWidth="1"/>
    <col min="2" max="16384" width="9.00390625" style="3" customWidth="1"/>
  </cols>
  <sheetData>
    <row r="1" s="12" customFormat="1" ht="13.5">
      <c r="A1" s="86" t="s">
        <v>548</v>
      </c>
    </row>
    <row r="4" spans="1:16" ht="13.5">
      <c r="A4" s="264" t="s">
        <v>30</v>
      </c>
      <c r="B4" s="264" t="s">
        <v>31</v>
      </c>
      <c r="C4" s="264" t="s">
        <v>530</v>
      </c>
      <c r="D4" s="264" t="s">
        <v>531</v>
      </c>
      <c r="E4" s="264" t="s">
        <v>532</v>
      </c>
      <c r="F4" s="265"/>
      <c r="G4" s="264" t="s">
        <v>533</v>
      </c>
      <c r="H4" s="265"/>
      <c r="I4" s="265"/>
      <c r="J4" s="265"/>
      <c r="K4" s="265"/>
      <c r="L4" s="264" t="s">
        <v>534</v>
      </c>
      <c r="M4" s="265"/>
      <c r="N4" s="264" t="s">
        <v>535</v>
      </c>
      <c r="O4" s="265"/>
      <c r="P4" s="265"/>
    </row>
    <row r="5" spans="1:16" ht="13.5">
      <c r="A5" s="265"/>
      <c r="B5" s="265"/>
      <c r="C5" s="265"/>
      <c r="D5" s="265"/>
      <c r="E5" s="265"/>
      <c r="F5" s="265"/>
      <c r="G5" s="264" t="s">
        <v>536</v>
      </c>
      <c r="H5" s="264" t="s">
        <v>537</v>
      </c>
      <c r="I5" s="264" t="s">
        <v>538</v>
      </c>
      <c r="J5" s="264" t="s">
        <v>104</v>
      </c>
      <c r="K5" s="264" t="s">
        <v>103</v>
      </c>
      <c r="L5" s="264" t="s">
        <v>539</v>
      </c>
      <c r="M5" s="264" t="s">
        <v>540</v>
      </c>
      <c r="N5" s="264" t="s">
        <v>541</v>
      </c>
      <c r="O5" s="264" t="s">
        <v>542</v>
      </c>
      <c r="P5" s="264" t="s">
        <v>543</v>
      </c>
    </row>
    <row r="6" spans="1:16" ht="14.25" customHeight="1">
      <c r="A6" s="265"/>
      <c r="B6" s="265"/>
      <c r="C6" s="265"/>
      <c r="D6" s="265"/>
      <c r="E6" s="68" t="s">
        <v>544</v>
      </c>
      <c r="F6" s="15" t="s">
        <v>545</v>
      </c>
      <c r="G6" s="265"/>
      <c r="H6" s="265"/>
      <c r="I6" s="265"/>
      <c r="J6" s="265"/>
      <c r="K6" s="265"/>
      <c r="L6" s="265"/>
      <c r="M6" s="265"/>
      <c r="N6" s="265"/>
      <c r="O6" s="265"/>
      <c r="P6" s="265"/>
    </row>
    <row r="7" spans="1:16" ht="13.5">
      <c r="A7" s="265"/>
      <c r="B7" s="265"/>
      <c r="C7" s="68">
        <v>1</v>
      </c>
      <c r="D7" s="68">
        <v>2</v>
      </c>
      <c r="E7" s="68">
        <v>3</v>
      </c>
      <c r="F7" s="68">
        <v>4</v>
      </c>
      <c r="G7" s="68">
        <v>5</v>
      </c>
      <c r="H7" s="68">
        <v>6</v>
      </c>
      <c r="I7" s="68">
        <v>7</v>
      </c>
      <c r="J7" s="68">
        <v>8</v>
      </c>
      <c r="K7" s="68">
        <v>9</v>
      </c>
      <c r="L7" s="68">
        <v>10</v>
      </c>
      <c r="M7" s="68">
        <v>11</v>
      </c>
      <c r="N7" s="68">
        <v>12</v>
      </c>
      <c r="O7" s="68">
        <v>13</v>
      </c>
      <c r="P7" s="68">
        <v>14</v>
      </c>
    </row>
    <row r="8" spans="1:16" ht="13.5">
      <c r="A8" s="68">
        <v>1</v>
      </c>
      <c r="B8" s="67" t="s">
        <v>536</v>
      </c>
      <c r="C8" s="69"/>
      <c r="D8" s="71">
        <v>0</v>
      </c>
      <c r="E8" s="71">
        <v>0</v>
      </c>
      <c r="F8" s="71">
        <v>0</v>
      </c>
      <c r="G8" s="71">
        <v>0</v>
      </c>
      <c r="H8" s="71">
        <v>0</v>
      </c>
      <c r="I8" s="71">
        <v>0</v>
      </c>
      <c r="J8" s="71">
        <v>0</v>
      </c>
      <c r="K8" s="71">
        <v>0</v>
      </c>
      <c r="L8" s="71">
        <v>0</v>
      </c>
      <c r="M8" s="71">
        <v>0</v>
      </c>
      <c r="N8" s="72">
        <f>ROUND(E8-G8-H8-I8-J8-K8-L8,2)</f>
        <v>0</v>
      </c>
      <c r="O8" s="71">
        <v>0</v>
      </c>
      <c r="P8" s="72">
        <f>ROUND(N8:N8-O8:O8,2)</f>
        <v>0</v>
      </c>
    </row>
    <row r="9" spans="1:16" ht="13.5">
      <c r="A9" s="68">
        <v>2</v>
      </c>
      <c r="B9" s="67" t="s">
        <v>537</v>
      </c>
      <c r="C9" s="69"/>
      <c r="D9" s="71">
        <v>0</v>
      </c>
      <c r="E9" s="71">
        <v>0</v>
      </c>
      <c r="F9" s="71">
        <v>0</v>
      </c>
      <c r="G9" s="73" t="s">
        <v>36</v>
      </c>
      <c r="H9" s="71">
        <v>0</v>
      </c>
      <c r="I9" s="71">
        <v>0</v>
      </c>
      <c r="J9" s="71">
        <v>0</v>
      </c>
      <c r="K9" s="71">
        <v>0</v>
      </c>
      <c r="L9" s="71">
        <v>0</v>
      </c>
      <c r="M9" s="71">
        <v>0</v>
      </c>
      <c r="N9" s="72">
        <f>ROUND(E9:E9-H9:H9-I9:I9-J9:J9-K9:K9-L9:L9,2)</f>
        <v>0</v>
      </c>
      <c r="O9" s="71">
        <v>0</v>
      </c>
      <c r="P9" s="72">
        <v>0</v>
      </c>
    </row>
    <row r="10" spans="1:16" ht="13.5">
      <c r="A10" s="68">
        <v>3</v>
      </c>
      <c r="B10" s="67" t="s">
        <v>538</v>
      </c>
      <c r="C10" s="69"/>
      <c r="D10" s="71">
        <v>0</v>
      </c>
      <c r="E10" s="71">
        <v>0</v>
      </c>
      <c r="F10" s="71">
        <v>0</v>
      </c>
      <c r="G10" s="73" t="s">
        <v>36</v>
      </c>
      <c r="H10" s="73" t="s">
        <v>36</v>
      </c>
      <c r="I10" s="71">
        <v>0</v>
      </c>
      <c r="J10" s="71">
        <v>0</v>
      </c>
      <c r="K10" s="71">
        <v>0</v>
      </c>
      <c r="L10" s="71">
        <v>0</v>
      </c>
      <c r="M10" s="71">
        <v>0</v>
      </c>
      <c r="N10" s="72">
        <f>ROUND(E10:E10-I10:I10-J10:J10-K10:K10-L10:L10,2)</f>
        <v>0</v>
      </c>
      <c r="O10" s="71">
        <v>0</v>
      </c>
      <c r="P10" s="72">
        <v>0</v>
      </c>
    </row>
    <row r="11" spans="1:16" ht="13.5">
      <c r="A11" s="68">
        <v>4</v>
      </c>
      <c r="B11" s="67" t="s">
        <v>104</v>
      </c>
      <c r="C11" s="69"/>
      <c r="D11" s="71">
        <v>0</v>
      </c>
      <c r="E11" s="71">
        <v>0</v>
      </c>
      <c r="F11" s="71">
        <v>0</v>
      </c>
      <c r="G11" s="73" t="s">
        <v>36</v>
      </c>
      <c r="H11" s="73" t="s">
        <v>36</v>
      </c>
      <c r="I11" s="73" t="s">
        <v>36</v>
      </c>
      <c r="J11" s="71">
        <v>0</v>
      </c>
      <c r="K11" s="71">
        <v>0</v>
      </c>
      <c r="L11" s="71">
        <v>0</v>
      </c>
      <c r="M11" s="71">
        <v>0</v>
      </c>
      <c r="N11" s="72">
        <f>ROUND(E11:E11-J11:J11-K11:K11-L11:L11,2)</f>
        <v>0</v>
      </c>
      <c r="O11" s="71">
        <v>0</v>
      </c>
      <c r="P11" s="72">
        <v>0</v>
      </c>
    </row>
    <row r="12" spans="1:16" ht="13.5">
      <c r="A12" s="68">
        <v>5</v>
      </c>
      <c r="B12" s="67" t="s">
        <v>103</v>
      </c>
      <c r="C12" s="69"/>
      <c r="D12" s="71">
        <v>0</v>
      </c>
      <c r="E12" s="71">
        <v>0</v>
      </c>
      <c r="F12" s="71">
        <v>0</v>
      </c>
      <c r="G12" s="73" t="s">
        <v>36</v>
      </c>
      <c r="H12" s="73" t="s">
        <v>36</v>
      </c>
      <c r="I12" s="73" t="s">
        <v>36</v>
      </c>
      <c r="J12" s="73" t="s">
        <v>36</v>
      </c>
      <c r="K12" s="71">
        <v>0</v>
      </c>
      <c r="L12" s="71">
        <v>0</v>
      </c>
      <c r="M12" s="71">
        <v>0</v>
      </c>
      <c r="N12" s="72">
        <f>ROUND(E12:E12-K12:K12-L12:L12,2)</f>
        <v>0</v>
      </c>
      <c r="O12" s="71">
        <v>0</v>
      </c>
      <c r="P12" s="72">
        <v>0</v>
      </c>
    </row>
    <row r="13" spans="1:16" ht="13.5">
      <c r="A13" s="68">
        <v>6</v>
      </c>
      <c r="B13" s="67" t="s">
        <v>546</v>
      </c>
      <c r="C13" s="69"/>
      <c r="D13" s="71">
        <v>0</v>
      </c>
      <c r="E13" s="71">
        <v>0</v>
      </c>
      <c r="F13" s="71">
        <v>0</v>
      </c>
      <c r="G13" s="73" t="s">
        <v>36</v>
      </c>
      <c r="H13" s="73" t="s">
        <v>36</v>
      </c>
      <c r="I13" s="73" t="s">
        <v>36</v>
      </c>
      <c r="J13" s="73" t="s">
        <v>36</v>
      </c>
      <c r="K13" s="73" t="s">
        <v>36</v>
      </c>
      <c r="L13" s="71">
        <v>0</v>
      </c>
      <c r="M13" s="71">
        <v>0</v>
      </c>
      <c r="N13" s="72">
        <f>ROUND(E13:E13-L13:L13,2)</f>
        <v>0</v>
      </c>
      <c r="O13" s="71">
        <v>0</v>
      </c>
      <c r="P13" s="71">
        <v>0</v>
      </c>
    </row>
    <row r="14" spans="1:16" ht="14.25" customHeight="1">
      <c r="A14" s="68">
        <v>7</v>
      </c>
      <c r="B14" s="67" t="s">
        <v>547</v>
      </c>
      <c r="C14" s="67" t="s">
        <v>36</v>
      </c>
      <c r="D14" s="72">
        <f>ROUND(D8:D8+D9:D9+D10:D10+D11:D11+D12:D12+D13:D13,2)</f>
        <v>0</v>
      </c>
      <c r="E14" s="72">
        <f>ROUND(E8:E8+E9:E9+E10:E10+E11:E11+E12:E12+E13:E13,2)</f>
        <v>0</v>
      </c>
      <c r="F14" s="72">
        <f>ROUND(F8:F8+F9:F9+F10:F10+F11:F11+F12:F12+F13:F13,2)</f>
        <v>0</v>
      </c>
      <c r="G14" s="73" t="s">
        <v>36</v>
      </c>
      <c r="H14" s="73" t="s">
        <v>36</v>
      </c>
      <c r="I14" s="73" t="s">
        <v>36</v>
      </c>
      <c r="J14" s="73" t="s">
        <v>36</v>
      </c>
      <c r="K14" s="73" t="s">
        <v>36</v>
      </c>
      <c r="L14" s="72">
        <f>ROUND(L8:L8+L9:L9+L10:L10+L11:L11+L12:L12+L13:L13,2)</f>
        <v>0</v>
      </c>
      <c r="M14" s="72">
        <f>ROUND(M8:M8+M9:M9+M10:M10+M11:M11+M12:M12+M13:M13,2)</f>
        <v>0</v>
      </c>
      <c r="N14" s="72">
        <f>ROUND(N8:N8+N9:N9+N10:N10+N11:N11+N12:N12+N13:N13,2)</f>
        <v>0</v>
      </c>
      <c r="O14" s="72">
        <f>ROUND(O8:O8+O9:O9+O10:O10+O11:O11+O12:O12+O13:O13,2)</f>
        <v>0</v>
      </c>
      <c r="P14" s="72">
        <f>ROUND(P8:P8+P9:P9+P10:P10+P11:P11+P12:P12+P13:P13,2)</f>
        <v>0</v>
      </c>
    </row>
    <row r="20" ht="13.5">
      <c r="L20" s="74"/>
    </row>
  </sheetData>
  <sheetProtection formatCells="0" formatColumns="0" formatRows="0"/>
  <mergeCells count="18">
    <mergeCell ref="I5:I6"/>
    <mergeCell ref="J5:J6"/>
    <mergeCell ref="K5:K6"/>
    <mergeCell ref="L5:L6"/>
    <mergeCell ref="A4:A7"/>
    <mergeCell ref="B4:B7"/>
    <mergeCell ref="C4:C6"/>
    <mergeCell ref="D4:D6"/>
    <mergeCell ref="M5:M6"/>
    <mergeCell ref="N5:N6"/>
    <mergeCell ref="O5:O6"/>
    <mergeCell ref="P5:P6"/>
    <mergeCell ref="E4:F5"/>
    <mergeCell ref="G4:K4"/>
    <mergeCell ref="L4:M4"/>
    <mergeCell ref="N4:P4"/>
    <mergeCell ref="G5:G6"/>
    <mergeCell ref="H5:H6"/>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4"/>
  <dimension ref="A1:I17"/>
  <sheetViews>
    <sheetView zoomScalePageLayoutView="0" workbookViewId="0" topLeftCell="A1">
      <selection activeCell="I7" sqref="I7"/>
    </sheetView>
  </sheetViews>
  <sheetFormatPr defaultColWidth="8.8515625" defaultRowHeight="15"/>
  <cols>
    <col min="1" max="1" width="5.28125" style="4" bestFit="1" customWidth="1"/>
    <col min="2" max="2" width="40.140625" style="3" bestFit="1" customWidth="1"/>
    <col min="3" max="5" width="7.140625" style="3" bestFit="1" customWidth="1"/>
    <col min="6" max="6" width="9.00390625" style="3" bestFit="1" customWidth="1"/>
    <col min="7" max="8" width="7.140625" style="3" bestFit="1" customWidth="1"/>
    <col min="9" max="9" width="9.00390625" style="3" bestFit="1" customWidth="1"/>
    <col min="10" max="16384" width="8.8515625" style="3" customWidth="1"/>
  </cols>
  <sheetData>
    <row r="1" s="12" customFormat="1" ht="13.5">
      <c r="A1" s="70" t="s">
        <v>566</v>
      </c>
    </row>
    <row r="2" s="12" customFormat="1" ht="13.5">
      <c r="A2" s="1"/>
    </row>
    <row r="3" spans="1:9" s="4" customFormat="1" ht="40.5">
      <c r="A3" s="264" t="s">
        <v>30</v>
      </c>
      <c r="B3" s="264" t="s">
        <v>38</v>
      </c>
      <c r="C3" s="9" t="s">
        <v>32</v>
      </c>
      <c r="D3" s="9" t="s">
        <v>549</v>
      </c>
      <c r="E3" s="9" t="s">
        <v>550</v>
      </c>
      <c r="F3" s="9" t="s">
        <v>551</v>
      </c>
      <c r="G3" s="9" t="s">
        <v>33</v>
      </c>
      <c r="H3" s="9" t="s">
        <v>43</v>
      </c>
      <c r="I3" s="9" t="s">
        <v>552</v>
      </c>
    </row>
    <row r="4" spans="1:9" s="4" customFormat="1" ht="27">
      <c r="A4" s="265"/>
      <c r="B4" s="265"/>
      <c r="C4" s="9">
        <v>1</v>
      </c>
      <c r="D4" s="9">
        <v>2</v>
      </c>
      <c r="E4" s="9">
        <v>3</v>
      </c>
      <c r="F4" s="9">
        <v>4</v>
      </c>
      <c r="G4" s="9">
        <v>5</v>
      </c>
      <c r="H4" s="9" t="s">
        <v>553</v>
      </c>
      <c r="I4" s="147" t="s">
        <v>4319</v>
      </c>
    </row>
    <row r="5" spans="1:9" ht="13.5">
      <c r="A5" s="9">
        <v>1</v>
      </c>
      <c r="B5" s="11" t="s">
        <v>554</v>
      </c>
      <c r="C5" s="71">
        <v>0</v>
      </c>
      <c r="D5" s="71">
        <v>0</v>
      </c>
      <c r="E5" s="73" t="s">
        <v>36</v>
      </c>
      <c r="F5" s="73" t="s">
        <v>36</v>
      </c>
      <c r="G5" s="71">
        <v>0</v>
      </c>
      <c r="H5" s="72">
        <f>ROUND(C5-G5,2)</f>
        <v>0</v>
      </c>
      <c r="I5" s="73" t="s">
        <v>36</v>
      </c>
    </row>
    <row r="6" spans="1:9" ht="13.5">
      <c r="A6" s="9">
        <v>2</v>
      </c>
      <c r="B6" s="11" t="s">
        <v>555</v>
      </c>
      <c r="C6" s="71">
        <v>0</v>
      </c>
      <c r="D6" s="71">
        <v>0</v>
      </c>
      <c r="E6" s="73" t="s">
        <v>36</v>
      </c>
      <c r="F6" s="73" t="s">
        <v>36</v>
      </c>
      <c r="G6" s="71">
        <v>0</v>
      </c>
      <c r="H6" s="72">
        <f>ROUND(C6-G6,2)</f>
        <v>0</v>
      </c>
      <c r="I6" s="73" t="s">
        <v>36</v>
      </c>
    </row>
    <row r="7" spans="1:9" ht="13.5">
      <c r="A7" s="9">
        <v>3</v>
      </c>
      <c r="B7" s="11" t="s">
        <v>556</v>
      </c>
      <c r="C7" s="71">
        <v>0</v>
      </c>
      <c r="D7" s="71">
        <v>0</v>
      </c>
      <c r="E7" s="72">
        <v>0.14</v>
      </c>
      <c r="F7" s="73" t="s">
        <v>36</v>
      </c>
      <c r="G7" s="71">
        <v>0</v>
      </c>
      <c r="H7" s="72">
        <f>ROUND(C7-G7,2)</f>
        <v>0</v>
      </c>
      <c r="I7" s="73" t="s">
        <v>36</v>
      </c>
    </row>
    <row r="8" spans="1:9" ht="13.5">
      <c r="A8" s="9">
        <v>4</v>
      </c>
      <c r="B8" s="11" t="s">
        <v>557</v>
      </c>
      <c r="C8" s="72">
        <f>ROUND(C9+C10,2)</f>
        <v>0</v>
      </c>
      <c r="D8" s="72">
        <f>ROUND(D9+D10,2)</f>
        <v>0</v>
      </c>
      <c r="E8" s="73" t="s">
        <v>36</v>
      </c>
      <c r="F8" s="72">
        <v>0</v>
      </c>
      <c r="G8" s="72">
        <f>ROUND(G9+G10,2)</f>
        <v>0</v>
      </c>
      <c r="H8" s="72">
        <f>ROUND(sheet14_f_blkcjyjfnstzje+sheet14_f_qekcpxfynstzje,2)</f>
        <v>0</v>
      </c>
      <c r="I8" s="72">
        <f>ROUND(sheet14_f_blkcjyjfndkce,2)</f>
        <v>0</v>
      </c>
    </row>
    <row r="9" spans="1:9" ht="13.5">
      <c r="A9" s="9">
        <v>5</v>
      </c>
      <c r="B9" s="11" t="s">
        <v>558</v>
      </c>
      <c r="C9" s="71">
        <v>0</v>
      </c>
      <c r="D9" s="71">
        <v>0</v>
      </c>
      <c r="E9" s="125">
        <v>0.08</v>
      </c>
      <c r="F9" s="72">
        <v>0</v>
      </c>
      <c r="G9" s="71">
        <v>0</v>
      </c>
      <c r="H9" s="72">
        <f aca="true" t="shared" si="0" ref="H9:H16">ROUND(C9-G9,2)</f>
        <v>0</v>
      </c>
      <c r="I9" s="72">
        <f>ROUND(D9+F9-G9,2)</f>
        <v>0</v>
      </c>
    </row>
    <row r="10" spans="1:9" ht="13.5">
      <c r="A10" s="9">
        <v>6</v>
      </c>
      <c r="B10" s="11" t="s">
        <v>559</v>
      </c>
      <c r="C10" s="71">
        <v>0</v>
      </c>
      <c r="D10" s="71">
        <v>0</v>
      </c>
      <c r="E10" s="71">
        <v>1</v>
      </c>
      <c r="F10" s="73" t="s">
        <v>36</v>
      </c>
      <c r="G10" s="94">
        <v>0</v>
      </c>
      <c r="H10" s="72">
        <f t="shared" si="0"/>
        <v>0</v>
      </c>
      <c r="I10" s="73" t="s">
        <v>36</v>
      </c>
    </row>
    <row r="11" spans="1:9" ht="13.5">
      <c r="A11" s="9">
        <v>7</v>
      </c>
      <c r="B11" s="11" t="s">
        <v>560</v>
      </c>
      <c r="C11" s="71">
        <v>0</v>
      </c>
      <c r="D11" s="71">
        <v>0</v>
      </c>
      <c r="E11" s="72">
        <v>0.02</v>
      </c>
      <c r="F11" s="73" t="s">
        <v>36</v>
      </c>
      <c r="G11" s="94">
        <v>0</v>
      </c>
      <c r="H11" s="72">
        <f t="shared" si="0"/>
        <v>0</v>
      </c>
      <c r="I11" s="73" t="s">
        <v>36</v>
      </c>
    </row>
    <row r="12" spans="1:9" ht="13.5">
      <c r="A12" s="9">
        <v>8</v>
      </c>
      <c r="B12" s="11" t="s">
        <v>561</v>
      </c>
      <c r="C12" s="71">
        <v>0</v>
      </c>
      <c r="D12" s="71">
        <v>0</v>
      </c>
      <c r="E12" s="73" t="s">
        <v>36</v>
      </c>
      <c r="F12" s="73" t="s">
        <v>36</v>
      </c>
      <c r="G12" s="71">
        <v>0</v>
      </c>
      <c r="H12" s="72">
        <f t="shared" si="0"/>
        <v>0</v>
      </c>
      <c r="I12" s="73" t="s">
        <v>36</v>
      </c>
    </row>
    <row r="13" spans="1:9" ht="13.5">
      <c r="A13" s="9">
        <v>9</v>
      </c>
      <c r="B13" s="11" t="s">
        <v>562</v>
      </c>
      <c r="C13" s="71">
        <v>0</v>
      </c>
      <c r="D13" s="71">
        <v>0</v>
      </c>
      <c r="E13" s="73" t="s">
        <v>36</v>
      </c>
      <c r="F13" s="73" t="s">
        <v>36</v>
      </c>
      <c r="G13" s="71">
        <v>0</v>
      </c>
      <c r="H13" s="72">
        <f t="shared" si="0"/>
        <v>0</v>
      </c>
      <c r="I13" s="73" t="s">
        <v>36</v>
      </c>
    </row>
    <row r="14" spans="1:9" ht="13.5">
      <c r="A14" s="9">
        <v>10</v>
      </c>
      <c r="B14" s="11" t="s">
        <v>563</v>
      </c>
      <c r="C14" s="71">
        <v>0</v>
      </c>
      <c r="D14" s="71">
        <v>0</v>
      </c>
      <c r="E14" s="72">
        <v>0.05</v>
      </c>
      <c r="F14" s="73" t="s">
        <v>36</v>
      </c>
      <c r="G14" s="94">
        <v>0</v>
      </c>
      <c r="H14" s="72">
        <f t="shared" si="0"/>
        <v>0</v>
      </c>
      <c r="I14" s="73" t="s">
        <v>36</v>
      </c>
    </row>
    <row r="15" spans="1:9" ht="13.5">
      <c r="A15" s="9">
        <v>11</v>
      </c>
      <c r="B15" s="11" t="s">
        <v>564</v>
      </c>
      <c r="C15" s="71">
        <v>0</v>
      </c>
      <c r="D15" s="71">
        <v>0</v>
      </c>
      <c r="E15" s="72">
        <v>0.05</v>
      </c>
      <c r="F15" s="73" t="s">
        <v>36</v>
      </c>
      <c r="G15" s="94">
        <v>0</v>
      </c>
      <c r="H15" s="72">
        <f t="shared" si="0"/>
        <v>0</v>
      </c>
      <c r="I15" s="73" t="s">
        <v>36</v>
      </c>
    </row>
    <row r="16" spans="1:9" ht="13.5">
      <c r="A16" s="9">
        <v>12</v>
      </c>
      <c r="B16" s="11" t="s">
        <v>527</v>
      </c>
      <c r="C16" s="71">
        <v>0</v>
      </c>
      <c r="D16" s="71">
        <v>0</v>
      </c>
      <c r="E16" s="73" t="s">
        <v>36</v>
      </c>
      <c r="F16" s="73" t="s">
        <v>36</v>
      </c>
      <c r="G16" s="71">
        <v>0</v>
      </c>
      <c r="H16" s="72">
        <f t="shared" si="0"/>
        <v>0</v>
      </c>
      <c r="I16" s="73" t="s">
        <v>36</v>
      </c>
    </row>
    <row r="17" spans="1:9" ht="13.5">
      <c r="A17" s="9">
        <v>13</v>
      </c>
      <c r="B17" s="11" t="s">
        <v>565</v>
      </c>
      <c r="C17" s="72">
        <f>ROUND(C5+C7+C8+C11+C12+C13+C14+C15+C16,2)</f>
        <v>0</v>
      </c>
      <c r="D17" s="72">
        <f>ROUND(D5+D7+D8+D11+D12+D13+D14+D15+D16,2)</f>
        <v>0</v>
      </c>
      <c r="E17" s="73" t="s">
        <v>36</v>
      </c>
      <c r="F17" s="72">
        <f>ROUND(F8,2)</f>
        <v>0</v>
      </c>
      <c r="G17" s="72">
        <f>ROUND(G5+G7+G8+G11+G12+G13+G14+G15+G16,2)</f>
        <v>0</v>
      </c>
      <c r="H17" s="72">
        <f>ROUND(H5+H7+H8+H11+H12+H13+H14+H15+H16,2)</f>
        <v>0</v>
      </c>
      <c r="I17" s="72">
        <f>ROUND(I8,2)</f>
        <v>0</v>
      </c>
    </row>
  </sheetData>
  <sheetProtection formatCells="0" formatColumns="0" formatRows="0"/>
  <mergeCells count="2">
    <mergeCell ref="A3:A4"/>
    <mergeCell ref="B3:B4"/>
  </mergeCells>
  <dataValidations count="1">
    <dataValidation type="list" allowBlank="1" showInputMessage="1" showErrorMessage="1" sqref="E9">
      <formula1>"0.08"</formula1>
    </dataValidation>
  </dataValidation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15"/>
  <dimension ref="A1:D16"/>
  <sheetViews>
    <sheetView zoomScalePageLayoutView="0" workbookViewId="0" topLeftCell="A1">
      <selection activeCell="D11" sqref="D11"/>
    </sheetView>
  </sheetViews>
  <sheetFormatPr defaultColWidth="9.140625" defaultRowHeight="15"/>
  <cols>
    <col min="1" max="1" width="5.28125" style="0" bestFit="1" customWidth="1"/>
    <col min="2" max="2" width="97.421875" style="0" bestFit="1" customWidth="1"/>
    <col min="3" max="3" width="17.8515625" style="0" customWidth="1"/>
    <col min="4" max="4" width="25.57421875" style="0" customWidth="1"/>
  </cols>
  <sheetData>
    <row r="1" ht="13.5">
      <c r="A1" s="75" t="s">
        <v>579</v>
      </c>
    </row>
    <row r="3" spans="1:4" s="1" customFormat="1" ht="13.5">
      <c r="A3" s="7" t="s">
        <v>30</v>
      </c>
      <c r="B3" s="7" t="s">
        <v>38</v>
      </c>
      <c r="C3" s="7" t="s">
        <v>4668</v>
      </c>
      <c r="D3" s="194" t="s">
        <v>4669</v>
      </c>
    </row>
    <row r="4" spans="1:4" ht="13.5">
      <c r="A4" s="6">
        <v>1</v>
      </c>
      <c r="B4" s="6" t="s">
        <v>567</v>
      </c>
      <c r="C4" s="83">
        <v>0</v>
      </c>
      <c r="D4" s="195">
        <v>0</v>
      </c>
    </row>
    <row r="5" spans="1:4" ht="13.5">
      <c r="A5" s="6">
        <v>2</v>
      </c>
      <c r="B5" s="6" t="s">
        <v>568</v>
      </c>
      <c r="C5" s="83">
        <v>0</v>
      </c>
      <c r="D5" s="195">
        <v>0</v>
      </c>
    </row>
    <row r="6" spans="1:4" ht="13.5">
      <c r="A6" s="6">
        <v>3</v>
      </c>
      <c r="B6" s="6" t="s">
        <v>569</v>
      </c>
      <c r="C6" s="84">
        <f>ROUND(C4-C5,2)</f>
        <v>0</v>
      </c>
      <c r="D6" s="142">
        <f>ROUND(D4-D5,2)</f>
        <v>0</v>
      </c>
    </row>
    <row r="7" spans="1:4" ht="13.5">
      <c r="A7" s="6">
        <v>4</v>
      </c>
      <c r="B7" s="6" t="s">
        <v>570</v>
      </c>
      <c r="C7" s="84">
        <v>0</v>
      </c>
      <c r="D7" s="142">
        <v>0</v>
      </c>
    </row>
    <row r="8" spans="1:4" ht="13.5">
      <c r="A8" s="6">
        <v>5</v>
      </c>
      <c r="B8" s="6" t="s">
        <v>550</v>
      </c>
      <c r="C8" s="83">
        <v>0</v>
      </c>
      <c r="D8" s="142">
        <v>0.18</v>
      </c>
    </row>
    <row r="9" spans="1:4" ht="13.5">
      <c r="A9" s="6">
        <v>6</v>
      </c>
      <c r="B9" s="6" t="s">
        <v>571</v>
      </c>
      <c r="C9" s="84">
        <f>ROUND(C7*C8,2)</f>
        <v>0</v>
      </c>
      <c r="D9" s="142">
        <f>ROUND(D7*D8,2)</f>
        <v>0</v>
      </c>
    </row>
    <row r="10" spans="1:4" ht="13.5">
      <c r="A10" s="6">
        <v>7</v>
      </c>
      <c r="B10" s="6" t="s">
        <v>572</v>
      </c>
      <c r="C10" s="84">
        <f>ROUND(IF((C6&gt;C9),(C6-C9),0),2)</f>
        <v>0</v>
      </c>
      <c r="D10" s="142">
        <f>ROUND(IF((D6&gt;D9),(D6-D9),0),2)</f>
        <v>0</v>
      </c>
    </row>
    <row r="11" spans="1:4" ht="13.5">
      <c r="A11" s="6">
        <v>8</v>
      </c>
      <c r="B11" s="6" t="s">
        <v>573</v>
      </c>
      <c r="C11" s="84">
        <v>0</v>
      </c>
      <c r="D11" s="208">
        <v>0</v>
      </c>
    </row>
    <row r="12" spans="1:4" ht="13.5">
      <c r="A12" s="6">
        <v>9</v>
      </c>
      <c r="B12" s="6" t="s">
        <v>574</v>
      </c>
      <c r="C12" s="84">
        <f>ROUND(IF((C6&gt;C9),0,IF((C11&lt;(C9-C6)),C11,C9-C6)),2)</f>
        <v>0</v>
      </c>
      <c r="D12" s="142">
        <f>ROUND(IF((D6&gt;D9),0,IF((D11&lt;(D9-D6)),D11,D9-D6)),2)</f>
        <v>0</v>
      </c>
    </row>
    <row r="13" spans="1:4" ht="13.5">
      <c r="A13" s="6">
        <v>10</v>
      </c>
      <c r="B13" s="6" t="s">
        <v>575</v>
      </c>
      <c r="C13" s="83">
        <v>0</v>
      </c>
      <c r="D13" s="207" t="s">
        <v>36</v>
      </c>
    </row>
    <row r="14" spans="1:4" ht="13.5">
      <c r="A14" s="6">
        <v>11</v>
      </c>
      <c r="B14" s="6" t="s">
        <v>576</v>
      </c>
      <c r="C14" s="83">
        <v>0</v>
      </c>
      <c r="D14" s="207" t="s">
        <v>36</v>
      </c>
    </row>
    <row r="15" spans="1:4" ht="13.5">
      <c r="A15" s="6">
        <v>12</v>
      </c>
      <c r="B15" s="6" t="s">
        <v>577</v>
      </c>
      <c r="C15" s="84">
        <f>ROUND(IF((C6&gt;C9),C5+C6-C9+C13-C14,C5+C13-C14-C12),2)</f>
        <v>0</v>
      </c>
      <c r="D15" s="142">
        <f>ROUND(IF((D6&gt;D9),D5+D6-D9,D5-D12),2)</f>
        <v>0</v>
      </c>
    </row>
    <row r="16" spans="1:4" ht="13.5">
      <c r="A16" s="6">
        <v>13</v>
      </c>
      <c r="B16" s="6" t="s">
        <v>578</v>
      </c>
      <c r="C16" s="84">
        <f>ROUND(C10+C11-C12,2)</f>
        <v>0</v>
      </c>
      <c r="D16" s="142">
        <f>ROUND(D10+D11-D12,2)</f>
        <v>0</v>
      </c>
    </row>
  </sheetData>
  <sheetProtection formatCells="0" formatColumns="0" formatRows="0"/>
  <dataValidations count="1">
    <dataValidation type="list" allowBlank="1" showInputMessage="1" showErrorMessage="1" sqref="C8">
      <formula1>"0,0.15,0.3"</formula1>
    </dataValidation>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6"/>
  <dimension ref="A1:J15"/>
  <sheetViews>
    <sheetView zoomScalePageLayoutView="0" workbookViewId="0" topLeftCell="A1">
      <selection activeCell="F22" sqref="F22"/>
    </sheetView>
  </sheetViews>
  <sheetFormatPr defaultColWidth="9.140625" defaultRowHeight="15"/>
  <cols>
    <col min="1" max="1" width="9.00390625" style="1" customWidth="1"/>
    <col min="2" max="2" width="35.28125" style="0" customWidth="1"/>
    <col min="3" max="3" width="8.421875" style="16" hidden="1" customWidth="1"/>
  </cols>
  <sheetData>
    <row r="1" ht="13.5">
      <c r="A1" s="13" t="s">
        <v>598</v>
      </c>
    </row>
    <row r="3" spans="1:10" s="1" customFormat="1" ht="13.5">
      <c r="A3" s="1" t="s">
        <v>588</v>
      </c>
      <c r="B3" s="1" t="s">
        <v>589</v>
      </c>
      <c r="C3" s="17" t="s">
        <v>590</v>
      </c>
      <c r="D3" s="1" t="s">
        <v>591</v>
      </c>
      <c r="E3" s="1" t="s">
        <v>592</v>
      </c>
      <c r="F3" s="1" t="s">
        <v>593</v>
      </c>
      <c r="G3" s="1" t="s">
        <v>594</v>
      </c>
      <c r="H3" s="1" t="s">
        <v>595</v>
      </c>
      <c r="I3" s="1" t="s">
        <v>596</v>
      </c>
      <c r="J3" s="1" t="s">
        <v>597</v>
      </c>
    </row>
    <row r="4" spans="1:10" s="4" customFormat="1" ht="54">
      <c r="A4" s="264" t="s">
        <v>30</v>
      </c>
      <c r="B4" s="264" t="s">
        <v>31</v>
      </c>
      <c r="C4" s="8"/>
      <c r="D4" s="9" t="s">
        <v>580</v>
      </c>
      <c r="E4" s="9" t="s">
        <v>581</v>
      </c>
      <c r="F4" s="9" t="s">
        <v>582</v>
      </c>
      <c r="G4" s="9" t="s">
        <v>33</v>
      </c>
      <c r="H4" s="9" t="s">
        <v>583</v>
      </c>
      <c r="I4" s="9" t="s">
        <v>584</v>
      </c>
      <c r="J4" s="9" t="s">
        <v>585</v>
      </c>
    </row>
    <row r="5" spans="1:10" s="4" customFormat="1" ht="13.5">
      <c r="A5" s="265"/>
      <c r="B5" s="265"/>
      <c r="C5" s="8"/>
      <c r="D5" s="9">
        <v>1</v>
      </c>
      <c r="E5" s="9">
        <v>2</v>
      </c>
      <c r="F5" s="9">
        <v>3</v>
      </c>
      <c r="G5" s="9">
        <v>4</v>
      </c>
      <c r="H5" s="9">
        <v>5</v>
      </c>
      <c r="I5" s="9">
        <v>6</v>
      </c>
      <c r="J5" s="9">
        <v>7</v>
      </c>
    </row>
    <row r="6" spans="1:10" ht="13.5">
      <c r="A6" s="7">
        <v>1</v>
      </c>
      <c r="B6" s="6" t="s">
        <v>586</v>
      </c>
      <c r="C6" s="105" t="s">
        <v>3785</v>
      </c>
      <c r="D6" s="83">
        <v>0</v>
      </c>
      <c r="E6" s="95" t="s">
        <v>36</v>
      </c>
      <c r="F6" s="95" t="s">
        <v>36</v>
      </c>
      <c r="G6" s="95" t="s">
        <v>36</v>
      </c>
      <c r="H6" s="84">
        <f>ROUND(D6,2)</f>
        <v>0</v>
      </c>
      <c r="I6" s="95" t="s">
        <v>36</v>
      </c>
      <c r="J6" s="95" t="s">
        <v>36</v>
      </c>
    </row>
    <row r="7" spans="1:10" ht="13.5">
      <c r="A7" s="7">
        <v>2</v>
      </c>
      <c r="B7" s="6" t="s">
        <v>587</v>
      </c>
      <c r="C7" s="105" t="s">
        <v>3786</v>
      </c>
      <c r="D7" s="83">
        <v>0</v>
      </c>
      <c r="E7" s="95" t="s">
        <v>36</v>
      </c>
      <c r="F7" s="95" t="s">
        <v>36</v>
      </c>
      <c r="G7" s="84">
        <f>ROUND(D7,2)</f>
        <v>0</v>
      </c>
      <c r="H7" s="95" t="s">
        <v>36</v>
      </c>
      <c r="I7" s="95" t="s">
        <v>36</v>
      </c>
      <c r="J7" s="95" t="s">
        <v>36</v>
      </c>
    </row>
    <row r="8" spans="1:10" ht="13.5">
      <c r="A8" s="194">
        <v>3</v>
      </c>
      <c r="B8" s="193" t="s">
        <v>4670</v>
      </c>
      <c r="C8" s="105" t="s">
        <v>4718</v>
      </c>
      <c r="D8" s="195">
        <v>0</v>
      </c>
      <c r="E8" s="95" t="s">
        <v>36</v>
      </c>
      <c r="F8" s="95" t="s">
        <v>36</v>
      </c>
      <c r="G8" s="142">
        <f>ROUND(D8,2)</f>
        <v>0</v>
      </c>
      <c r="H8" s="95" t="s">
        <v>36</v>
      </c>
      <c r="I8" s="95" t="s">
        <v>36</v>
      </c>
      <c r="J8" s="95" t="s">
        <v>36</v>
      </c>
    </row>
    <row r="9" spans="1:10" ht="13.5">
      <c r="A9" s="7">
        <v>4</v>
      </c>
      <c r="B9" s="6" t="s">
        <v>4675</v>
      </c>
      <c r="C9" s="105" t="s">
        <v>3787</v>
      </c>
      <c r="D9" s="84">
        <f>ROUND(D13,2)</f>
        <v>0</v>
      </c>
      <c r="E9" s="84">
        <f>ROUND(E10+E11+E12,2)</f>
        <v>0</v>
      </c>
      <c r="F9" s="84">
        <f>ROUND(F13,2)</f>
        <v>0</v>
      </c>
      <c r="G9" s="84">
        <f>ROUND(G13,2)</f>
        <v>0</v>
      </c>
      <c r="H9" s="84">
        <f>ROUND(H13,2)</f>
        <v>0</v>
      </c>
      <c r="I9" s="84">
        <f>ROUND(I10+I11+I12,2)</f>
        <v>0</v>
      </c>
      <c r="J9" s="84">
        <f>ROUND(J11+J12+J13,2)</f>
        <v>0</v>
      </c>
    </row>
    <row r="10" spans="1:10" ht="13.5">
      <c r="A10" s="7">
        <v>5</v>
      </c>
      <c r="B10" s="6" t="s">
        <v>4672</v>
      </c>
      <c r="C10" s="105" t="s">
        <v>3788</v>
      </c>
      <c r="D10" s="95" t="s">
        <v>36</v>
      </c>
      <c r="E10" s="83">
        <v>0</v>
      </c>
      <c r="F10" s="95" t="s">
        <v>36</v>
      </c>
      <c r="G10" s="95" t="s">
        <v>36</v>
      </c>
      <c r="H10" s="95" t="s">
        <v>36</v>
      </c>
      <c r="I10" s="83">
        <v>0</v>
      </c>
      <c r="J10" s="95" t="s">
        <v>36</v>
      </c>
    </row>
    <row r="11" spans="1:10" ht="13.5">
      <c r="A11" s="7">
        <v>6</v>
      </c>
      <c r="B11" s="6" t="s">
        <v>4671</v>
      </c>
      <c r="C11" s="105" t="s">
        <v>3789</v>
      </c>
      <c r="D11" s="95" t="s">
        <v>36</v>
      </c>
      <c r="E11" s="83">
        <v>0</v>
      </c>
      <c r="F11" s="95" t="s">
        <v>36</v>
      </c>
      <c r="G11" s="95" t="s">
        <v>36</v>
      </c>
      <c r="H11" s="95" t="s">
        <v>36</v>
      </c>
      <c r="I11" s="83">
        <v>0</v>
      </c>
      <c r="J11" s="95">
        <f>ROUND(E11-I11,2)</f>
        <v>0</v>
      </c>
    </row>
    <row r="12" spans="1:10" ht="13.5">
      <c r="A12" s="7">
        <v>7</v>
      </c>
      <c r="B12" s="6" t="s">
        <v>4673</v>
      </c>
      <c r="C12" s="105" t="s">
        <v>3790</v>
      </c>
      <c r="D12" s="95" t="s">
        <v>36</v>
      </c>
      <c r="E12" s="83">
        <v>0</v>
      </c>
      <c r="F12" s="95" t="s">
        <v>36</v>
      </c>
      <c r="G12" s="95" t="s">
        <v>36</v>
      </c>
      <c r="H12" s="95" t="s">
        <v>36</v>
      </c>
      <c r="I12" s="83">
        <v>0</v>
      </c>
      <c r="J12" s="84">
        <f>ROUND(E12-I12,2)</f>
        <v>0</v>
      </c>
    </row>
    <row r="13" spans="1:10" ht="13.5">
      <c r="A13" s="7">
        <v>8</v>
      </c>
      <c r="B13" s="6" t="s">
        <v>4674</v>
      </c>
      <c r="C13" s="105" t="s">
        <v>3791</v>
      </c>
      <c r="D13" s="83">
        <v>0</v>
      </c>
      <c r="E13" s="95" t="s">
        <v>36</v>
      </c>
      <c r="F13" s="84">
        <v>0</v>
      </c>
      <c r="G13" s="84">
        <f>ROUND(IF((D9+E9&gt;F9),F9,(D9+E9)),2)</f>
        <v>0</v>
      </c>
      <c r="H13" s="83">
        <v>0</v>
      </c>
      <c r="I13" s="95" t="s">
        <v>36</v>
      </c>
      <c r="J13" s="84">
        <f>ROUND(H13,2)</f>
        <v>0</v>
      </c>
    </row>
    <row r="14" spans="1:10" ht="13.5">
      <c r="A14" s="7">
        <v>9</v>
      </c>
      <c r="B14" s="6" t="s">
        <v>4676</v>
      </c>
      <c r="C14" s="105" t="s">
        <v>3731</v>
      </c>
      <c r="D14" s="84">
        <f>ROUND(D6+D7+D9,2)</f>
        <v>0</v>
      </c>
      <c r="E14" s="84">
        <f>ROUND(E9,2)</f>
        <v>0</v>
      </c>
      <c r="F14" s="84">
        <f>ROUND(F9,2)</f>
        <v>0</v>
      </c>
      <c r="G14" s="84">
        <f>ROUND(G7+G9,2)</f>
        <v>0</v>
      </c>
      <c r="H14" s="84">
        <f>ROUND(H6+H9,2)</f>
        <v>0</v>
      </c>
      <c r="I14" s="84">
        <f>ROUND(I9,2)</f>
        <v>0</v>
      </c>
      <c r="J14" s="84">
        <f>ROUND(J9,2)</f>
        <v>0</v>
      </c>
    </row>
    <row r="15" spans="1:10" ht="13.5">
      <c r="A15" s="194" t="s">
        <v>650</v>
      </c>
      <c r="B15" s="193" t="s">
        <v>4677</v>
      </c>
      <c r="C15" s="105" t="s">
        <v>4719</v>
      </c>
      <c r="D15" s="195">
        <v>0</v>
      </c>
      <c r="E15" s="95" t="s">
        <v>36</v>
      </c>
      <c r="F15" s="95" t="s">
        <v>36</v>
      </c>
      <c r="G15" s="195">
        <v>0</v>
      </c>
      <c r="H15" s="95" t="s">
        <v>36</v>
      </c>
      <c r="I15" s="95" t="s">
        <v>36</v>
      </c>
      <c r="J15" s="95" t="s">
        <v>36</v>
      </c>
    </row>
  </sheetData>
  <sheetProtection formatCells="0" formatColumns="0" formatRows="0"/>
  <mergeCells count="2">
    <mergeCell ref="A4:A5"/>
    <mergeCell ref="B4:B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7"/>
  <dimension ref="A1:M43"/>
  <sheetViews>
    <sheetView zoomScalePageLayoutView="0" workbookViewId="0" topLeftCell="A1">
      <selection activeCell="F9" sqref="F9"/>
    </sheetView>
  </sheetViews>
  <sheetFormatPr defaultColWidth="9.140625" defaultRowHeight="15"/>
  <cols>
    <col min="3" max="3" width="14.140625" style="0" customWidth="1"/>
    <col min="4" max="4" width="8.57421875" style="0" hidden="1" customWidth="1"/>
  </cols>
  <sheetData>
    <row r="1" ht="13.5">
      <c r="A1" t="s">
        <v>658</v>
      </c>
    </row>
    <row r="3" spans="1:13" s="1" customFormat="1" ht="13.5">
      <c r="A3" s="1" t="s">
        <v>588</v>
      </c>
      <c r="B3" s="1" t="s">
        <v>589</v>
      </c>
      <c r="D3" s="1" t="s">
        <v>3730</v>
      </c>
      <c r="E3" s="1" t="s">
        <v>651</v>
      </c>
      <c r="F3" s="1" t="s">
        <v>652</v>
      </c>
      <c r="G3" s="1" t="s">
        <v>653</v>
      </c>
      <c r="H3" s="1" t="s">
        <v>654</v>
      </c>
      <c r="I3" s="1" t="s">
        <v>655</v>
      </c>
      <c r="J3" s="1" t="s">
        <v>656</v>
      </c>
      <c r="K3" s="128" t="s">
        <v>3935</v>
      </c>
      <c r="L3" s="1" t="s">
        <v>657</v>
      </c>
      <c r="M3" s="1" t="s">
        <v>595</v>
      </c>
    </row>
    <row r="4" spans="1:13" s="1" customFormat="1" ht="13.5">
      <c r="A4" s="268" t="s">
        <v>599</v>
      </c>
      <c r="B4" s="269" t="s">
        <v>600</v>
      </c>
      <c r="C4" s="269"/>
      <c r="D4" s="114"/>
      <c r="E4" s="274" t="s">
        <v>601</v>
      </c>
      <c r="F4" s="274"/>
      <c r="G4" s="274"/>
      <c r="H4" s="274" t="s">
        <v>602</v>
      </c>
      <c r="I4" s="274"/>
      <c r="J4" s="274"/>
      <c r="K4" s="274"/>
      <c r="L4" s="274"/>
      <c r="M4" s="268" t="s">
        <v>4522</v>
      </c>
    </row>
    <row r="5" spans="1:13" s="1" customFormat="1" ht="108">
      <c r="A5" s="268"/>
      <c r="B5" s="269"/>
      <c r="C5" s="269"/>
      <c r="D5" s="115"/>
      <c r="E5" s="20" t="s">
        <v>603</v>
      </c>
      <c r="F5" s="20" t="s">
        <v>604</v>
      </c>
      <c r="G5" s="20" t="s">
        <v>605</v>
      </c>
      <c r="H5" s="20" t="s">
        <v>606</v>
      </c>
      <c r="I5" s="20" t="s">
        <v>607</v>
      </c>
      <c r="J5" s="20" t="s">
        <v>608</v>
      </c>
      <c r="K5" s="20" t="s">
        <v>609</v>
      </c>
      <c r="L5" s="20" t="s">
        <v>605</v>
      </c>
      <c r="M5" s="268"/>
    </row>
    <row r="6" spans="1:13" s="1" customFormat="1" ht="13.5">
      <c r="A6" s="268"/>
      <c r="B6" s="269"/>
      <c r="C6" s="270"/>
      <c r="D6" s="116"/>
      <c r="E6" s="111">
        <v>1</v>
      </c>
      <c r="F6" s="20">
        <v>2</v>
      </c>
      <c r="G6" s="20">
        <v>3</v>
      </c>
      <c r="H6" s="20">
        <v>4</v>
      </c>
      <c r="I6" s="20">
        <v>5</v>
      </c>
      <c r="J6" s="20">
        <v>6</v>
      </c>
      <c r="K6" s="20" t="s">
        <v>610</v>
      </c>
      <c r="L6" s="20">
        <v>8</v>
      </c>
      <c r="M6" s="20" t="s">
        <v>611</v>
      </c>
    </row>
    <row r="7" spans="1:13" ht="13.5">
      <c r="A7" s="18">
        <v>1</v>
      </c>
      <c r="B7" s="272" t="s">
        <v>612</v>
      </c>
      <c r="C7" s="273"/>
      <c r="D7" s="112" t="s">
        <v>3835</v>
      </c>
      <c r="E7" s="117">
        <f>ROUND(E8+E9+E10+E11+E12+E13,2)</f>
        <v>0</v>
      </c>
      <c r="F7" s="117">
        <f>ROUND(F8+F9+F10+F11+F12+F13,2)</f>
        <v>0</v>
      </c>
      <c r="G7" s="117">
        <f>ROUND(G8+G9+G10+G11+G12+G13,2)</f>
        <v>0</v>
      </c>
      <c r="H7" s="117">
        <f>ROUND(H8+H9+H10+H11+H12+H13,2)</f>
        <v>0</v>
      </c>
      <c r="I7" s="117">
        <f>ROUND(I8+I9+I10+I11+I12+I13,2)</f>
        <v>0</v>
      </c>
      <c r="J7" s="119" t="s">
        <v>613</v>
      </c>
      <c r="K7" s="119" t="s">
        <v>613</v>
      </c>
      <c r="L7" s="117">
        <f>ROUND(L8+L9+L10+L11+L12+L13,2)</f>
        <v>0</v>
      </c>
      <c r="M7" s="117">
        <f aca="true" t="shared" si="0" ref="M7:M13">ROUND(F7-I7,2)</f>
        <v>0</v>
      </c>
    </row>
    <row r="8" spans="1:13" ht="13.5">
      <c r="A8" s="18">
        <v>2</v>
      </c>
      <c r="B8" s="271" t="s">
        <v>614</v>
      </c>
      <c r="C8" s="18" t="s">
        <v>615</v>
      </c>
      <c r="D8" s="110" t="s">
        <v>3836</v>
      </c>
      <c r="E8" s="71">
        <v>0</v>
      </c>
      <c r="F8" s="71">
        <v>0</v>
      </c>
      <c r="G8" s="71">
        <v>0</v>
      </c>
      <c r="H8" s="71">
        <v>0</v>
      </c>
      <c r="I8" s="71">
        <v>0</v>
      </c>
      <c r="J8" s="73" t="s">
        <v>613</v>
      </c>
      <c r="K8" s="73" t="s">
        <v>613</v>
      </c>
      <c r="L8" s="71">
        <v>0</v>
      </c>
      <c r="M8" s="72">
        <f t="shared" si="0"/>
        <v>0</v>
      </c>
    </row>
    <row r="9" spans="1:13" ht="54">
      <c r="A9" s="18">
        <v>3</v>
      </c>
      <c r="B9" s="271"/>
      <c r="C9" s="18" t="s">
        <v>616</v>
      </c>
      <c r="D9" s="110" t="s">
        <v>3837</v>
      </c>
      <c r="E9" s="71">
        <v>0</v>
      </c>
      <c r="F9" s="71">
        <v>0</v>
      </c>
      <c r="G9" s="71">
        <v>0</v>
      </c>
      <c r="H9" s="71">
        <v>0</v>
      </c>
      <c r="I9" s="71">
        <v>0</v>
      </c>
      <c r="J9" s="73" t="s">
        <v>613</v>
      </c>
      <c r="K9" s="73" t="s">
        <v>613</v>
      </c>
      <c r="L9" s="71">
        <v>0</v>
      </c>
      <c r="M9" s="72">
        <f t="shared" si="0"/>
        <v>0</v>
      </c>
    </row>
    <row r="10" spans="1:13" ht="40.5">
      <c r="A10" s="18">
        <v>4</v>
      </c>
      <c r="B10" s="271"/>
      <c r="C10" s="18" t="s">
        <v>617</v>
      </c>
      <c r="D10" s="110" t="s">
        <v>3838</v>
      </c>
      <c r="E10" s="71">
        <v>0</v>
      </c>
      <c r="F10" s="71">
        <v>0</v>
      </c>
      <c r="G10" s="71">
        <v>0</v>
      </c>
      <c r="H10" s="71">
        <v>0</v>
      </c>
      <c r="I10" s="71">
        <v>0</v>
      </c>
      <c r="J10" s="73" t="s">
        <v>613</v>
      </c>
      <c r="K10" s="73" t="s">
        <v>613</v>
      </c>
      <c r="L10" s="71">
        <v>0</v>
      </c>
      <c r="M10" s="72">
        <f t="shared" si="0"/>
        <v>0</v>
      </c>
    </row>
    <row r="11" spans="1:13" ht="40.5">
      <c r="A11" s="18">
        <v>5</v>
      </c>
      <c r="B11" s="271"/>
      <c r="C11" s="18" t="s">
        <v>618</v>
      </c>
      <c r="D11" s="110" t="s">
        <v>3839</v>
      </c>
      <c r="E11" s="71">
        <v>0</v>
      </c>
      <c r="F11" s="71">
        <v>0</v>
      </c>
      <c r="G11" s="71">
        <v>0</v>
      </c>
      <c r="H11" s="71">
        <v>0</v>
      </c>
      <c r="I11" s="71">
        <v>0</v>
      </c>
      <c r="J11" s="73" t="s">
        <v>613</v>
      </c>
      <c r="K11" s="73" t="s">
        <v>613</v>
      </c>
      <c r="L11" s="71">
        <v>0</v>
      </c>
      <c r="M11" s="72">
        <f t="shared" si="0"/>
        <v>0</v>
      </c>
    </row>
    <row r="12" spans="1:13" ht="13.5">
      <c r="A12" s="18">
        <v>6</v>
      </c>
      <c r="B12" s="271"/>
      <c r="C12" s="18" t="s">
        <v>619</v>
      </c>
      <c r="D12" s="110" t="s">
        <v>3840</v>
      </c>
      <c r="E12" s="71">
        <v>0</v>
      </c>
      <c r="F12" s="71">
        <v>0</v>
      </c>
      <c r="G12" s="71">
        <v>0</v>
      </c>
      <c r="H12" s="71">
        <v>0</v>
      </c>
      <c r="I12" s="71">
        <v>0</v>
      </c>
      <c r="J12" s="73" t="s">
        <v>613</v>
      </c>
      <c r="K12" s="73" t="s">
        <v>613</v>
      </c>
      <c r="L12" s="71">
        <v>0</v>
      </c>
      <c r="M12" s="72">
        <f t="shared" si="0"/>
        <v>0</v>
      </c>
    </row>
    <row r="13" spans="1:13" ht="13.5">
      <c r="A13" s="18">
        <v>7</v>
      </c>
      <c r="B13" s="271"/>
      <c r="C13" s="18" t="s">
        <v>620</v>
      </c>
      <c r="D13" s="110" t="s">
        <v>3841</v>
      </c>
      <c r="E13" s="71">
        <v>0</v>
      </c>
      <c r="F13" s="71">
        <v>0</v>
      </c>
      <c r="G13" s="71">
        <v>0</v>
      </c>
      <c r="H13" s="71">
        <v>0</v>
      </c>
      <c r="I13" s="71">
        <v>0</v>
      </c>
      <c r="J13" s="73" t="s">
        <v>613</v>
      </c>
      <c r="K13" s="73" t="s">
        <v>613</v>
      </c>
      <c r="L13" s="71">
        <v>0</v>
      </c>
      <c r="M13" s="72">
        <f t="shared" si="0"/>
        <v>0</v>
      </c>
    </row>
    <row r="14" spans="1:13" ht="54">
      <c r="A14" s="18">
        <v>8</v>
      </c>
      <c r="B14" s="275" t="s">
        <v>621</v>
      </c>
      <c r="C14" s="18" t="s">
        <v>622</v>
      </c>
      <c r="D14" s="110" t="s">
        <v>3842</v>
      </c>
      <c r="E14" s="71">
        <v>0</v>
      </c>
      <c r="F14" s="71">
        <v>0</v>
      </c>
      <c r="G14" s="71">
        <v>0</v>
      </c>
      <c r="H14" s="71">
        <v>0</v>
      </c>
      <c r="I14" s="71">
        <v>0</v>
      </c>
      <c r="J14" s="71">
        <v>0</v>
      </c>
      <c r="K14" s="72">
        <f aca="true" t="shared" si="1" ref="K14:K20">ROUND(I14-J14,2)</f>
        <v>0</v>
      </c>
      <c r="L14" s="71">
        <v>0</v>
      </c>
      <c r="M14" s="73" t="s">
        <v>613</v>
      </c>
    </row>
    <row r="15" spans="1:13" ht="27">
      <c r="A15" s="18">
        <v>9</v>
      </c>
      <c r="B15" s="275"/>
      <c r="C15" s="18" t="s">
        <v>623</v>
      </c>
      <c r="D15" s="110" t="s">
        <v>3843</v>
      </c>
      <c r="E15" s="71">
        <v>0</v>
      </c>
      <c r="F15" s="71">
        <v>0</v>
      </c>
      <c r="G15" s="71">
        <v>0</v>
      </c>
      <c r="H15" s="71">
        <v>0</v>
      </c>
      <c r="I15" s="71">
        <v>0</v>
      </c>
      <c r="J15" s="71">
        <v>0</v>
      </c>
      <c r="K15" s="72">
        <f t="shared" si="1"/>
        <v>0</v>
      </c>
      <c r="L15" s="71">
        <v>0</v>
      </c>
      <c r="M15" s="73" t="s">
        <v>613</v>
      </c>
    </row>
    <row r="16" spans="1:13" ht="27">
      <c r="A16" s="18">
        <v>10</v>
      </c>
      <c r="B16" s="275"/>
      <c r="C16" s="157" t="s">
        <v>4327</v>
      </c>
      <c r="D16" s="110" t="s">
        <v>3844</v>
      </c>
      <c r="E16" s="71">
        <v>0</v>
      </c>
      <c r="F16" s="71">
        <v>0</v>
      </c>
      <c r="G16" s="71">
        <v>0</v>
      </c>
      <c r="H16" s="71">
        <v>0</v>
      </c>
      <c r="I16" s="71">
        <v>0</v>
      </c>
      <c r="J16" s="71">
        <v>0</v>
      </c>
      <c r="K16" s="72">
        <f t="shared" si="1"/>
        <v>0</v>
      </c>
      <c r="L16" s="71">
        <v>0</v>
      </c>
      <c r="M16" s="73" t="s">
        <v>613</v>
      </c>
    </row>
    <row r="17" spans="1:13" ht="27">
      <c r="A17" s="18">
        <v>11</v>
      </c>
      <c r="B17" s="275"/>
      <c r="C17" s="18" t="s">
        <v>624</v>
      </c>
      <c r="D17" s="110" t="s">
        <v>3845</v>
      </c>
      <c r="E17" s="71">
        <v>0</v>
      </c>
      <c r="F17" s="71">
        <v>0</v>
      </c>
      <c r="G17" s="71">
        <v>0</v>
      </c>
      <c r="H17" s="71">
        <v>0</v>
      </c>
      <c r="I17" s="71">
        <v>0</v>
      </c>
      <c r="J17" s="71">
        <v>0</v>
      </c>
      <c r="K17" s="72">
        <f t="shared" si="1"/>
        <v>0</v>
      </c>
      <c r="L17" s="71">
        <v>0</v>
      </c>
      <c r="M17" s="73" t="s">
        <v>613</v>
      </c>
    </row>
    <row r="18" spans="1:13" ht="27">
      <c r="A18" s="18">
        <v>12</v>
      </c>
      <c r="B18" s="275"/>
      <c r="C18" s="18" t="s">
        <v>625</v>
      </c>
      <c r="D18" s="110" t="s">
        <v>3846</v>
      </c>
      <c r="E18" s="71">
        <v>0</v>
      </c>
      <c r="F18" s="71">
        <v>0</v>
      </c>
      <c r="G18" s="71">
        <v>0</v>
      </c>
      <c r="H18" s="71">
        <v>0</v>
      </c>
      <c r="I18" s="71">
        <v>0</v>
      </c>
      <c r="J18" s="71">
        <v>0</v>
      </c>
      <c r="K18" s="72">
        <f t="shared" si="1"/>
        <v>0</v>
      </c>
      <c r="L18" s="71">
        <v>0</v>
      </c>
      <c r="M18" s="73" t="s">
        <v>613</v>
      </c>
    </row>
    <row r="19" spans="1:13" ht="13.5">
      <c r="A19" s="18">
        <v>13</v>
      </c>
      <c r="B19" s="275"/>
      <c r="C19" s="18" t="s">
        <v>626</v>
      </c>
      <c r="D19" s="110" t="s">
        <v>3847</v>
      </c>
      <c r="E19" s="71">
        <v>0</v>
      </c>
      <c r="F19" s="71">
        <v>0</v>
      </c>
      <c r="G19" s="71">
        <v>0</v>
      </c>
      <c r="H19" s="71">
        <v>0</v>
      </c>
      <c r="I19" s="71">
        <v>0</v>
      </c>
      <c r="J19" s="71">
        <v>0</v>
      </c>
      <c r="K19" s="72">
        <f t="shared" si="1"/>
        <v>0</v>
      </c>
      <c r="L19" s="71">
        <v>0</v>
      </c>
      <c r="M19" s="73" t="s">
        <v>613</v>
      </c>
    </row>
    <row r="20" spans="1:13" ht="27">
      <c r="A20" s="18">
        <v>14</v>
      </c>
      <c r="B20" s="275"/>
      <c r="C20" s="18" t="s">
        <v>627</v>
      </c>
      <c r="D20" s="110" t="s">
        <v>3848</v>
      </c>
      <c r="E20" s="71">
        <v>0</v>
      </c>
      <c r="F20" s="71">
        <v>0</v>
      </c>
      <c r="G20" s="71">
        <v>0</v>
      </c>
      <c r="H20" s="71">
        <v>0</v>
      </c>
      <c r="I20" s="71">
        <v>0</v>
      </c>
      <c r="J20" s="71">
        <v>0</v>
      </c>
      <c r="K20" s="72">
        <f t="shared" si="1"/>
        <v>0</v>
      </c>
      <c r="L20" s="71">
        <v>0</v>
      </c>
      <c r="M20" s="73" t="s">
        <v>613</v>
      </c>
    </row>
    <row r="21" spans="1:13" ht="13.5">
      <c r="A21" s="18">
        <v>15</v>
      </c>
      <c r="B21" s="267" t="s">
        <v>628</v>
      </c>
      <c r="C21" s="267"/>
      <c r="D21" s="113" t="s">
        <v>3849</v>
      </c>
      <c r="E21" s="72">
        <f>ROUND(E22+E23,2)</f>
        <v>0</v>
      </c>
      <c r="F21" s="72">
        <f>ROUND(F22+F23,2)</f>
        <v>0</v>
      </c>
      <c r="G21" s="72">
        <f>ROUND(G22+G23,2)</f>
        <v>0</v>
      </c>
      <c r="H21" s="72">
        <f>ROUND(H22+H23,2)</f>
        <v>0</v>
      </c>
      <c r="I21" s="72">
        <f>ROUND(I22+I23,2)</f>
        <v>0</v>
      </c>
      <c r="J21" s="73" t="s">
        <v>613</v>
      </c>
      <c r="K21" s="73" t="s">
        <v>613</v>
      </c>
      <c r="L21" s="72">
        <f>ROUND(L22+L23,2)</f>
        <v>0</v>
      </c>
      <c r="M21" s="72">
        <f aca="true" t="shared" si="2" ref="M21:M31">ROUND(F21-I21,2)</f>
        <v>0</v>
      </c>
    </row>
    <row r="22" spans="1:13" ht="13.5">
      <c r="A22" s="18">
        <v>16</v>
      </c>
      <c r="B22" s="267" t="s">
        <v>629</v>
      </c>
      <c r="C22" s="267"/>
      <c r="D22" s="113" t="s">
        <v>3850</v>
      </c>
      <c r="E22" s="71">
        <v>0</v>
      </c>
      <c r="F22" s="71">
        <v>0</v>
      </c>
      <c r="G22" s="71">
        <v>0</v>
      </c>
      <c r="H22" s="71">
        <v>0</v>
      </c>
      <c r="I22" s="71">
        <v>0</v>
      </c>
      <c r="J22" s="73" t="s">
        <v>613</v>
      </c>
      <c r="K22" s="73" t="s">
        <v>613</v>
      </c>
      <c r="L22" s="71">
        <v>0</v>
      </c>
      <c r="M22" s="72">
        <f t="shared" si="2"/>
        <v>0</v>
      </c>
    </row>
    <row r="23" spans="1:13" ht="13.5">
      <c r="A23" s="150">
        <v>17</v>
      </c>
      <c r="B23" s="267" t="s">
        <v>630</v>
      </c>
      <c r="C23" s="267"/>
      <c r="D23" s="113" t="s">
        <v>3851</v>
      </c>
      <c r="E23" s="71">
        <v>0</v>
      </c>
      <c r="F23" s="71">
        <v>0</v>
      </c>
      <c r="G23" s="71">
        <v>0</v>
      </c>
      <c r="H23" s="71">
        <v>0</v>
      </c>
      <c r="I23" s="71">
        <v>0</v>
      </c>
      <c r="J23" s="73" t="s">
        <v>613</v>
      </c>
      <c r="K23" s="73" t="s">
        <v>613</v>
      </c>
      <c r="L23" s="71">
        <v>0</v>
      </c>
      <c r="M23" s="72">
        <f t="shared" si="2"/>
        <v>0</v>
      </c>
    </row>
    <row r="24" spans="1:13" ht="13.5">
      <c r="A24" s="150">
        <v>18</v>
      </c>
      <c r="B24" s="267" t="s">
        <v>631</v>
      </c>
      <c r="C24" s="267"/>
      <c r="D24" s="113" t="s">
        <v>3852</v>
      </c>
      <c r="E24" s="72">
        <f>ROUND(E25+E26+E27+E28+E29+E30+E31+E33,2)</f>
        <v>0</v>
      </c>
      <c r="F24" s="72">
        <f>ROUND(F25+F26+F27+F28+F29+F30+F31+F33,2)</f>
        <v>0</v>
      </c>
      <c r="G24" s="72">
        <f>ROUND(G25+G26+G27+G28+G29+G30+G31+G33,2)</f>
        <v>0</v>
      </c>
      <c r="H24" s="72">
        <f>ROUND(H25+H26+H27+H28+H29+H30+H31+H33,2)</f>
        <v>0</v>
      </c>
      <c r="I24" s="72">
        <f>ROUND(I25+I26+I27+I28+I29+I30+I31+I33,2)</f>
        <v>0</v>
      </c>
      <c r="J24" s="73" t="s">
        <v>613</v>
      </c>
      <c r="K24" s="73" t="s">
        <v>613</v>
      </c>
      <c r="L24" s="72">
        <f>ROUND(L25+L26+L27+L28+L29+L30+L31+L33,2)</f>
        <v>0</v>
      </c>
      <c r="M24" s="72">
        <f t="shared" si="2"/>
        <v>0</v>
      </c>
    </row>
    <row r="25" spans="1:13" ht="13.5">
      <c r="A25" s="150">
        <v>19</v>
      </c>
      <c r="B25" s="267" t="s">
        <v>632</v>
      </c>
      <c r="C25" s="267"/>
      <c r="D25" s="113" t="s">
        <v>3853</v>
      </c>
      <c r="E25" s="71">
        <v>0</v>
      </c>
      <c r="F25" s="71">
        <v>0</v>
      </c>
      <c r="G25" s="71">
        <v>0</v>
      </c>
      <c r="H25" s="71">
        <v>0</v>
      </c>
      <c r="I25" s="71">
        <v>0</v>
      </c>
      <c r="J25" s="73" t="s">
        <v>613</v>
      </c>
      <c r="K25" s="73" t="s">
        <v>613</v>
      </c>
      <c r="L25" s="71">
        <v>0</v>
      </c>
      <c r="M25" s="72">
        <f t="shared" si="2"/>
        <v>0</v>
      </c>
    </row>
    <row r="26" spans="1:13" ht="13.5">
      <c r="A26" s="150">
        <v>20</v>
      </c>
      <c r="B26" s="267" t="s">
        <v>633</v>
      </c>
      <c r="C26" s="267"/>
      <c r="D26" s="113" t="s">
        <v>3854</v>
      </c>
      <c r="E26" s="71">
        <v>0</v>
      </c>
      <c r="F26" s="71">
        <v>0</v>
      </c>
      <c r="G26" s="71">
        <v>0</v>
      </c>
      <c r="H26" s="71">
        <v>0</v>
      </c>
      <c r="I26" s="71">
        <v>0</v>
      </c>
      <c r="J26" s="73" t="s">
        <v>613</v>
      </c>
      <c r="K26" s="73" t="s">
        <v>613</v>
      </c>
      <c r="L26" s="71">
        <v>0</v>
      </c>
      <c r="M26" s="72">
        <f t="shared" si="2"/>
        <v>0</v>
      </c>
    </row>
    <row r="27" spans="1:13" ht="13.5">
      <c r="A27" s="150">
        <v>21</v>
      </c>
      <c r="B27" s="267" t="s">
        <v>634</v>
      </c>
      <c r="C27" s="267"/>
      <c r="D27" s="113" t="s">
        <v>3855</v>
      </c>
      <c r="E27" s="71">
        <v>0</v>
      </c>
      <c r="F27" s="71">
        <v>0</v>
      </c>
      <c r="G27" s="71">
        <v>0</v>
      </c>
      <c r="H27" s="71">
        <v>0</v>
      </c>
      <c r="I27" s="71">
        <v>0</v>
      </c>
      <c r="J27" s="73" t="s">
        <v>613</v>
      </c>
      <c r="K27" s="73" t="s">
        <v>613</v>
      </c>
      <c r="L27" s="71">
        <v>0</v>
      </c>
      <c r="M27" s="72">
        <f t="shared" si="2"/>
        <v>0</v>
      </c>
    </row>
    <row r="28" spans="1:13" ht="13.5">
      <c r="A28" s="150">
        <v>22</v>
      </c>
      <c r="B28" s="267" t="s">
        <v>635</v>
      </c>
      <c r="C28" s="267"/>
      <c r="D28" s="113" t="s">
        <v>3856</v>
      </c>
      <c r="E28" s="71">
        <v>0</v>
      </c>
      <c r="F28" s="71">
        <v>0</v>
      </c>
      <c r="G28" s="71">
        <v>0</v>
      </c>
      <c r="H28" s="71">
        <v>0</v>
      </c>
      <c r="I28" s="71">
        <v>0</v>
      </c>
      <c r="J28" s="73" t="s">
        <v>613</v>
      </c>
      <c r="K28" s="73" t="s">
        <v>613</v>
      </c>
      <c r="L28" s="71">
        <v>0</v>
      </c>
      <c r="M28" s="72">
        <f t="shared" si="2"/>
        <v>0</v>
      </c>
    </row>
    <row r="29" spans="1:13" ht="13.5">
      <c r="A29" s="150">
        <v>23</v>
      </c>
      <c r="B29" s="267" t="s">
        <v>636</v>
      </c>
      <c r="C29" s="267"/>
      <c r="D29" s="113" t="s">
        <v>3857</v>
      </c>
      <c r="E29" s="71">
        <v>0</v>
      </c>
      <c r="F29" s="71">
        <v>0</v>
      </c>
      <c r="G29" s="71">
        <v>0</v>
      </c>
      <c r="H29" s="71">
        <v>0</v>
      </c>
      <c r="I29" s="71">
        <v>0</v>
      </c>
      <c r="J29" s="73" t="s">
        <v>613</v>
      </c>
      <c r="K29" s="73" t="s">
        <v>613</v>
      </c>
      <c r="L29" s="71">
        <v>0</v>
      </c>
      <c r="M29" s="72">
        <f t="shared" si="2"/>
        <v>0</v>
      </c>
    </row>
    <row r="30" spans="1:13" ht="13.5">
      <c r="A30" s="150">
        <v>24</v>
      </c>
      <c r="B30" s="267" t="s">
        <v>637</v>
      </c>
      <c r="C30" s="267"/>
      <c r="D30" s="113" t="s">
        <v>3858</v>
      </c>
      <c r="E30" s="71">
        <v>0</v>
      </c>
      <c r="F30" s="71">
        <v>0</v>
      </c>
      <c r="G30" s="71">
        <v>0</v>
      </c>
      <c r="H30" s="71">
        <v>0</v>
      </c>
      <c r="I30" s="71">
        <v>0</v>
      </c>
      <c r="J30" s="73" t="s">
        <v>613</v>
      </c>
      <c r="K30" s="73" t="s">
        <v>613</v>
      </c>
      <c r="L30" s="71">
        <v>0</v>
      </c>
      <c r="M30" s="72">
        <f t="shared" si="2"/>
        <v>0</v>
      </c>
    </row>
    <row r="31" spans="1:13" ht="13.5">
      <c r="A31" s="150">
        <v>25</v>
      </c>
      <c r="B31" s="267" t="s">
        <v>638</v>
      </c>
      <c r="C31" s="267"/>
      <c r="D31" s="113" t="s">
        <v>3859</v>
      </c>
      <c r="E31" s="71">
        <v>0</v>
      </c>
      <c r="F31" s="71">
        <v>0</v>
      </c>
      <c r="G31" s="71">
        <v>0</v>
      </c>
      <c r="H31" s="71">
        <v>0</v>
      </c>
      <c r="I31" s="71">
        <v>0</v>
      </c>
      <c r="J31" s="73" t="s">
        <v>613</v>
      </c>
      <c r="K31" s="73" t="s">
        <v>613</v>
      </c>
      <c r="L31" s="71">
        <v>0</v>
      </c>
      <c r="M31" s="72">
        <f t="shared" si="2"/>
        <v>0</v>
      </c>
    </row>
    <row r="32" spans="1:13" ht="13.5">
      <c r="A32" s="150">
        <v>26</v>
      </c>
      <c r="B32" s="267" t="s">
        <v>639</v>
      </c>
      <c r="C32" s="267"/>
      <c r="D32" s="113" t="s">
        <v>3860</v>
      </c>
      <c r="E32" s="71">
        <v>0</v>
      </c>
      <c r="F32" s="71">
        <v>0</v>
      </c>
      <c r="G32" s="71">
        <v>0</v>
      </c>
      <c r="H32" s="71">
        <v>0</v>
      </c>
      <c r="I32" s="71">
        <v>0</v>
      </c>
      <c r="J32" s="71">
        <v>0</v>
      </c>
      <c r="K32" s="72">
        <f>ROUND(I32-J32,2)</f>
        <v>0</v>
      </c>
      <c r="L32" s="71">
        <v>0</v>
      </c>
      <c r="M32" s="73" t="s">
        <v>613</v>
      </c>
    </row>
    <row r="33" spans="1:13" ht="13.5">
      <c r="A33" s="150">
        <v>27</v>
      </c>
      <c r="B33" s="267" t="s">
        <v>640</v>
      </c>
      <c r="C33" s="267"/>
      <c r="D33" s="113" t="s">
        <v>3861</v>
      </c>
      <c r="E33" s="71">
        <v>0</v>
      </c>
      <c r="F33" s="71">
        <v>0</v>
      </c>
      <c r="G33" s="71">
        <v>0</v>
      </c>
      <c r="H33" s="71">
        <v>0</v>
      </c>
      <c r="I33" s="71">
        <v>0</v>
      </c>
      <c r="J33" s="73" t="s">
        <v>613</v>
      </c>
      <c r="K33" s="73" t="s">
        <v>613</v>
      </c>
      <c r="L33" s="71">
        <v>0</v>
      </c>
      <c r="M33" s="72">
        <f aca="true" t="shared" si="3" ref="M33:M41">ROUND(F33-I33,2)</f>
        <v>0</v>
      </c>
    </row>
    <row r="34" spans="1:13" ht="13.5">
      <c r="A34" s="150">
        <v>28</v>
      </c>
      <c r="B34" s="267" t="s">
        <v>641</v>
      </c>
      <c r="C34" s="267"/>
      <c r="D34" s="113" t="s">
        <v>3862</v>
      </c>
      <c r="E34" s="72">
        <f>ROUND(E35+E36+E37+E38+E39,2)</f>
        <v>0</v>
      </c>
      <c r="F34" s="72">
        <f>ROUND(F35+F36+F37+F38+F39,2)</f>
        <v>0</v>
      </c>
      <c r="G34" s="72">
        <f>ROUND(G35+G36+G37+G38+G39,2)</f>
        <v>0</v>
      </c>
      <c r="H34" s="72">
        <f>ROUND(H35+H36+H37+H38+H39,2)</f>
        <v>0</v>
      </c>
      <c r="I34" s="72">
        <f>ROUND(I35+I36+I37+I38+I39,2)</f>
        <v>0</v>
      </c>
      <c r="J34" s="73" t="s">
        <v>613</v>
      </c>
      <c r="K34" s="73" t="s">
        <v>613</v>
      </c>
      <c r="L34" s="72">
        <f>ROUND(L35+L36+L37+L38+L39,2)</f>
        <v>0</v>
      </c>
      <c r="M34" s="72">
        <f t="shared" si="3"/>
        <v>0</v>
      </c>
    </row>
    <row r="35" spans="1:13" ht="13.5">
      <c r="A35" s="150">
        <v>29</v>
      </c>
      <c r="B35" s="267" t="s">
        <v>642</v>
      </c>
      <c r="C35" s="267"/>
      <c r="D35" s="113" t="s">
        <v>3863</v>
      </c>
      <c r="E35" s="71">
        <v>0</v>
      </c>
      <c r="F35" s="71">
        <v>0</v>
      </c>
      <c r="G35" s="71">
        <v>0</v>
      </c>
      <c r="H35" s="71">
        <v>0</v>
      </c>
      <c r="I35" s="71">
        <v>0</v>
      </c>
      <c r="J35" s="73" t="s">
        <v>613</v>
      </c>
      <c r="K35" s="73" t="s">
        <v>613</v>
      </c>
      <c r="L35" s="71">
        <v>0</v>
      </c>
      <c r="M35" s="72">
        <f t="shared" si="3"/>
        <v>0</v>
      </c>
    </row>
    <row r="36" spans="1:13" ht="13.5">
      <c r="A36" s="150">
        <v>30</v>
      </c>
      <c r="B36" s="267" t="s">
        <v>643</v>
      </c>
      <c r="C36" s="267"/>
      <c r="D36" s="113" t="s">
        <v>3864</v>
      </c>
      <c r="E36" s="71">
        <v>0</v>
      </c>
      <c r="F36" s="71">
        <v>0</v>
      </c>
      <c r="G36" s="71">
        <v>0</v>
      </c>
      <c r="H36" s="71">
        <v>0</v>
      </c>
      <c r="I36" s="71">
        <v>0</v>
      </c>
      <c r="J36" s="73" t="s">
        <v>613</v>
      </c>
      <c r="K36" s="73" t="s">
        <v>613</v>
      </c>
      <c r="L36" s="71">
        <v>0</v>
      </c>
      <c r="M36" s="72">
        <f t="shared" si="3"/>
        <v>0</v>
      </c>
    </row>
    <row r="37" spans="1:13" ht="13.5">
      <c r="A37" s="150">
        <v>31</v>
      </c>
      <c r="B37" s="267" t="s">
        <v>644</v>
      </c>
      <c r="C37" s="267"/>
      <c r="D37" s="113" t="s">
        <v>3865</v>
      </c>
      <c r="E37" s="71">
        <v>0</v>
      </c>
      <c r="F37" s="71">
        <v>0</v>
      </c>
      <c r="G37" s="71">
        <v>0</v>
      </c>
      <c r="H37" s="71">
        <v>0</v>
      </c>
      <c r="I37" s="71">
        <v>0</v>
      </c>
      <c r="J37" s="73" t="s">
        <v>613</v>
      </c>
      <c r="K37" s="73" t="s">
        <v>613</v>
      </c>
      <c r="L37" s="71">
        <v>0</v>
      </c>
      <c r="M37" s="72">
        <f t="shared" si="3"/>
        <v>0</v>
      </c>
    </row>
    <row r="38" spans="1:13" ht="13.5">
      <c r="A38" s="150">
        <v>32</v>
      </c>
      <c r="B38" s="267" t="s">
        <v>645</v>
      </c>
      <c r="C38" s="267"/>
      <c r="D38" s="113" t="s">
        <v>3866</v>
      </c>
      <c r="E38" s="71">
        <v>0</v>
      </c>
      <c r="F38" s="71">
        <v>0</v>
      </c>
      <c r="G38" s="71">
        <v>0</v>
      </c>
      <c r="H38" s="71">
        <v>0</v>
      </c>
      <c r="I38" s="71">
        <v>0</v>
      </c>
      <c r="J38" s="73" t="s">
        <v>613</v>
      </c>
      <c r="K38" s="73" t="s">
        <v>613</v>
      </c>
      <c r="L38" s="71">
        <v>0</v>
      </c>
      <c r="M38" s="72">
        <f t="shared" si="3"/>
        <v>0</v>
      </c>
    </row>
    <row r="39" spans="1:13" ht="13.5">
      <c r="A39" s="150">
        <v>33</v>
      </c>
      <c r="B39" s="267" t="s">
        <v>646</v>
      </c>
      <c r="C39" s="267"/>
      <c r="D39" s="113" t="s">
        <v>3867</v>
      </c>
      <c r="E39" s="71">
        <v>0</v>
      </c>
      <c r="F39" s="71">
        <v>0</v>
      </c>
      <c r="G39" s="71">
        <v>0</v>
      </c>
      <c r="H39" s="71">
        <v>0</v>
      </c>
      <c r="I39" s="71">
        <v>0</v>
      </c>
      <c r="J39" s="73" t="s">
        <v>613</v>
      </c>
      <c r="K39" s="73" t="s">
        <v>613</v>
      </c>
      <c r="L39" s="71">
        <v>0</v>
      </c>
      <c r="M39" s="72">
        <f t="shared" si="3"/>
        <v>0</v>
      </c>
    </row>
    <row r="40" spans="1:13" ht="13.5">
      <c r="A40" s="150">
        <v>34</v>
      </c>
      <c r="B40" s="267" t="s">
        <v>647</v>
      </c>
      <c r="C40" s="267"/>
      <c r="D40" s="113" t="s">
        <v>3868</v>
      </c>
      <c r="E40" s="71">
        <v>0</v>
      </c>
      <c r="F40" s="71">
        <v>0</v>
      </c>
      <c r="G40" s="71">
        <v>0</v>
      </c>
      <c r="H40" s="71">
        <v>0</v>
      </c>
      <c r="I40" s="71">
        <v>0</v>
      </c>
      <c r="J40" s="73" t="s">
        <v>613</v>
      </c>
      <c r="K40" s="73" t="s">
        <v>613</v>
      </c>
      <c r="L40" s="71">
        <v>0</v>
      </c>
      <c r="M40" s="72">
        <f t="shared" si="3"/>
        <v>0</v>
      </c>
    </row>
    <row r="41" spans="1:13" ht="13.5">
      <c r="A41" s="150">
        <v>35</v>
      </c>
      <c r="B41" s="267" t="s">
        <v>648</v>
      </c>
      <c r="C41" s="267"/>
      <c r="D41" s="113" t="s">
        <v>3869</v>
      </c>
      <c r="E41" s="71">
        <v>0</v>
      </c>
      <c r="F41" s="71">
        <v>0</v>
      </c>
      <c r="G41" s="71">
        <v>0</v>
      </c>
      <c r="H41" s="71">
        <v>0</v>
      </c>
      <c r="I41" s="71">
        <v>0</v>
      </c>
      <c r="J41" s="73" t="s">
        <v>613</v>
      </c>
      <c r="K41" s="73" t="s">
        <v>613</v>
      </c>
      <c r="L41" s="71">
        <v>0</v>
      </c>
      <c r="M41" s="72">
        <f t="shared" si="3"/>
        <v>0</v>
      </c>
    </row>
    <row r="42" spans="1:13" ht="13.5">
      <c r="A42" s="150">
        <v>36</v>
      </c>
      <c r="B42" s="266" t="s">
        <v>649</v>
      </c>
      <c r="C42" s="267"/>
      <c r="D42" s="113" t="s">
        <v>736</v>
      </c>
      <c r="E42" s="72">
        <f>ROUND(E7+E21+E24+E34+E40+E41,2)</f>
        <v>0</v>
      </c>
      <c r="F42" s="72">
        <f>ROUND(F7+F21+F24+F34+F40+F41,2)</f>
        <v>0</v>
      </c>
      <c r="G42" s="72">
        <f>ROUND(G7+G21+G24+G34+G40+G41,2)</f>
        <v>0</v>
      </c>
      <c r="H42" s="72">
        <f>ROUND(H7+H21+H24+H34+H40+H41,2)</f>
        <v>0</v>
      </c>
      <c r="I42" s="72">
        <f>ROUND(I7+I21+I24+I34+I40+I41,2)</f>
        <v>0</v>
      </c>
      <c r="J42" s="72">
        <f>ROUND(J14+J15+J16+J17+J18+J19+J20+J32,2)</f>
        <v>0</v>
      </c>
      <c r="K42" s="72">
        <f>ROUND(K14+K15+K16+K17+K18+K19+K20+K32,2)</f>
        <v>0</v>
      </c>
      <c r="L42" s="72">
        <f>ROUND(L7+L21+L24+L34+L40+L41,2)</f>
        <v>0</v>
      </c>
      <c r="M42" s="72">
        <f>ROUND(M7+M21+M24+M34+M40+M41,2)</f>
        <v>0</v>
      </c>
    </row>
    <row r="43" spans="1:13" ht="54">
      <c r="A43" s="267" t="s">
        <v>650</v>
      </c>
      <c r="B43" s="267"/>
      <c r="C43" s="18" t="s">
        <v>4523</v>
      </c>
      <c r="D43" s="110" t="s">
        <v>3870</v>
      </c>
      <c r="E43" s="71">
        <v>0</v>
      </c>
      <c r="F43" s="71">
        <v>0</v>
      </c>
      <c r="G43" s="71">
        <v>0</v>
      </c>
      <c r="H43" s="71">
        <v>0</v>
      </c>
      <c r="I43" s="71">
        <v>0</v>
      </c>
      <c r="J43" s="73" t="s">
        <v>613</v>
      </c>
      <c r="K43" s="73" t="s">
        <v>613</v>
      </c>
      <c r="L43" s="71">
        <v>0</v>
      </c>
      <c r="M43" s="72">
        <f>ROUND(F43-I43,2)</f>
        <v>0</v>
      </c>
    </row>
  </sheetData>
  <sheetProtection formatCells="0" formatColumns="0" formatRows="0"/>
  <mergeCells count="31">
    <mergeCell ref="M4:M5"/>
    <mergeCell ref="B7:C7"/>
    <mergeCell ref="B24:C24"/>
    <mergeCell ref="E4:G4"/>
    <mergeCell ref="H4:L4"/>
    <mergeCell ref="B27:C27"/>
    <mergeCell ref="B14:B20"/>
    <mergeCell ref="B26:C26"/>
    <mergeCell ref="B22:C22"/>
    <mergeCell ref="A4:A6"/>
    <mergeCell ref="B4:C6"/>
    <mergeCell ref="B8:B13"/>
    <mergeCell ref="B21:C21"/>
    <mergeCell ref="B30:C30"/>
    <mergeCell ref="B29:C29"/>
    <mergeCell ref="B31:C31"/>
    <mergeCell ref="B34:C34"/>
    <mergeCell ref="B23:C23"/>
    <mergeCell ref="B25:C25"/>
    <mergeCell ref="B33:C33"/>
    <mergeCell ref="B28:C28"/>
    <mergeCell ref="B42:C42"/>
    <mergeCell ref="B32:C32"/>
    <mergeCell ref="B41:C41"/>
    <mergeCell ref="A43:B43"/>
    <mergeCell ref="B37:C37"/>
    <mergeCell ref="B38:C38"/>
    <mergeCell ref="B39:C39"/>
    <mergeCell ref="B40:C40"/>
    <mergeCell ref="B35:C35"/>
    <mergeCell ref="B36:C36"/>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18"/>
  <dimension ref="A1:I34"/>
  <sheetViews>
    <sheetView zoomScalePageLayoutView="0" workbookViewId="0" topLeftCell="A1">
      <selection activeCell="B4" sqref="B4:B5"/>
    </sheetView>
  </sheetViews>
  <sheetFormatPr defaultColWidth="9.140625" defaultRowHeight="15"/>
  <cols>
    <col min="1" max="1" width="5.28125" style="1" bestFit="1" customWidth="1"/>
    <col min="2" max="2" width="39.7109375" style="3" customWidth="1"/>
    <col min="3" max="3" width="4.140625" style="3" hidden="1" customWidth="1"/>
    <col min="4" max="4" width="19.28125" style="0" bestFit="1" customWidth="1"/>
    <col min="5" max="5" width="13.00390625" style="0" bestFit="1" customWidth="1"/>
    <col min="7" max="7" width="13.00390625" style="0" bestFit="1" customWidth="1"/>
    <col min="8" max="8" width="19.28125" style="0" bestFit="1" customWidth="1"/>
    <col min="9" max="9" width="13.00390625" style="0" bestFit="1" customWidth="1"/>
  </cols>
  <sheetData>
    <row r="1" ht="13.5">
      <c r="A1" s="1" t="s">
        <v>662</v>
      </c>
    </row>
    <row r="3" spans="1:9" ht="40.5" hidden="1">
      <c r="A3" s="1" t="s">
        <v>588</v>
      </c>
      <c r="B3" s="4" t="s">
        <v>589</v>
      </c>
      <c r="C3" s="90" t="s">
        <v>3730</v>
      </c>
      <c r="D3" s="1" t="s">
        <v>591</v>
      </c>
      <c r="E3" s="1" t="s">
        <v>659</v>
      </c>
      <c r="F3" s="1" t="s">
        <v>660</v>
      </c>
      <c r="G3" s="1" t="s">
        <v>661</v>
      </c>
      <c r="H3" s="1" t="s">
        <v>594</v>
      </c>
      <c r="I3" s="1" t="s">
        <v>595</v>
      </c>
    </row>
    <row r="4" spans="1:9" s="1" customFormat="1" ht="13.5">
      <c r="A4" s="227" t="s">
        <v>30</v>
      </c>
      <c r="B4" s="276" t="s">
        <v>38</v>
      </c>
      <c r="C4" s="20"/>
      <c r="D4" s="2" t="s">
        <v>39</v>
      </c>
      <c r="E4" s="2" t="s">
        <v>40</v>
      </c>
      <c r="F4" s="2" t="s">
        <v>41</v>
      </c>
      <c r="G4" s="2" t="s">
        <v>35</v>
      </c>
      <c r="H4" s="2" t="s">
        <v>42</v>
      </c>
      <c r="I4" s="2" t="s">
        <v>43</v>
      </c>
    </row>
    <row r="5" spans="1:9" s="1" customFormat="1" ht="13.5">
      <c r="A5" s="228"/>
      <c r="B5" s="277"/>
      <c r="C5" s="20"/>
      <c r="D5" s="2">
        <v>1</v>
      </c>
      <c r="E5" s="2">
        <v>2</v>
      </c>
      <c r="F5" s="2">
        <v>3</v>
      </c>
      <c r="G5" s="2">
        <v>4</v>
      </c>
      <c r="H5" s="189" t="s">
        <v>4596</v>
      </c>
      <c r="I5" s="189" t="s">
        <v>4597</v>
      </c>
    </row>
    <row r="6" spans="1:9" ht="30.75" customHeight="1">
      <c r="A6" s="19">
        <v>1</v>
      </c>
      <c r="B6" s="190" t="s">
        <v>4598</v>
      </c>
      <c r="C6" s="191" t="s">
        <v>4631</v>
      </c>
      <c r="D6" s="186">
        <v>0</v>
      </c>
      <c r="E6" s="186">
        <v>0</v>
      </c>
      <c r="F6" s="186">
        <v>0</v>
      </c>
      <c r="G6" s="186">
        <v>0</v>
      </c>
      <c r="H6" s="142">
        <f aca="true" t="shared" si="0" ref="H6:H18">ROUND(G6-E6-F6,2)</f>
        <v>0</v>
      </c>
      <c r="I6" s="142">
        <f aca="true" t="shared" si="1" ref="I6:I34">ROUND(D6-H6,2)</f>
        <v>0</v>
      </c>
    </row>
    <row r="7" spans="1:9" ht="54">
      <c r="A7" s="19">
        <v>2</v>
      </c>
      <c r="B7" s="190" t="s">
        <v>4599</v>
      </c>
      <c r="C7" s="191" t="s">
        <v>4632</v>
      </c>
      <c r="D7" s="83">
        <v>0</v>
      </c>
      <c r="E7" s="83">
        <v>0</v>
      </c>
      <c r="F7" s="83">
        <v>0</v>
      </c>
      <c r="G7" s="83">
        <v>0</v>
      </c>
      <c r="H7" s="84">
        <f t="shared" si="0"/>
        <v>0</v>
      </c>
      <c r="I7" s="84">
        <f t="shared" si="1"/>
        <v>0</v>
      </c>
    </row>
    <row r="8" spans="1:9" ht="67.5">
      <c r="A8" s="19">
        <v>3</v>
      </c>
      <c r="B8" s="190" t="s">
        <v>4600</v>
      </c>
      <c r="C8" s="191" t="s">
        <v>4633</v>
      </c>
      <c r="D8" s="83">
        <v>0</v>
      </c>
      <c r="E8" s="83">
        <v>0</v>
      </c>
      <c r="F8" s="83">
        <v>0</v>
      </c>
      <c r="G8" s="83">
        <v>0</v>
      </c>
      <c r="H8" s="84">
        <f t="shared" si="0"/>
        <v>0</v>
      </c>
      <c r="I8" s="84">
        <f t="shared" si="1"/>
        <v>0</v>
      </c>
    </row>
    <row r="9" spans="1:9" ht="67.5">
      <c r="A9" s="19">
        <v>4</v>
      </c>
      <c r="B9" s="190" t="s">
        <v>4601</v>
      </c>
      <c r="C9" s="191" t="s">
        <v>4634</v>
      </c>
      <c r="D9" s="83">
        <v>0</v>
      </c>
      <c r="E9" s="83">
        <v>0</v>
      </c>
      <c r="F9" s="83">
        <v>0</v>
      </c>
      <c r="G9" s="83">
        <v>0</v>
      </c>
      <c r="H9" s="84">
        <f t="shared" si="0"/>
        <v>0</v>
      </c>
      <c r="I9" s="84">
        <f t="shared" si="1"/>
        <v>0</v>
      </c>
    </row>
    <row r="10" spans="1:9" ht="27">
      <c r="A10" s="19">
        <v>5</v>
      </c>
      <c r="B10" s="190" t="s">
        <v>4602</v>
      </c>
      <c r="C10" s="191" t="s">
        <v>4635</v>
      </c>
      <c r="D10" s="83">
        <v>0</v>
      </c>
      <c r="E10" s="83">
        <v>0</v>
      </c>
      <c r="F10" s="83">
        <v>0</v>
      </c>
      <c r="G10" s="83">
        <v>0</v>
      </c>
      <c r="H10" s="84">
        <f t="shared" si="0"/>
        <v>0</v>
      </c>
      <c r="I10" s="84">
        <f t="shared" si="1"/>
        <v>0</v>
      </c>
    </row>
    <row r="11" spans="1:9" ht="54">
      <c r="A11" s="19">
        <v>6</v>
      </c>
      <c r="B11" s="190" t="s">
        <v>4603</v>
      </c>
      <c r="C11" s="191" t="s">
        <v>4636</v>
      </c>
      <c r="D11" s="83">
        <v>0</v>
      </c>
      <c r="E11" s="83">
        <v>0</v>
      </c>
      <c r="F11" s="83">
        <v>0</v>
      </c>
      <c r="G11" s="83">
        <v>0</v>
      </c>
      <c r="H11" s="84">
        <f t="shared" si="0"/>
        <v>0</v>
      </c>
      <c r="I11" s="84">
        <f t="shared" si="1"/>
        <v>0</v>
      </c>
    </row>
    <row r="12" spans="1:9" ht="27">
      <c r="A12" s="19">
        <v>7</v>
      </c>
      <c r="B12" s="190" t="s">
        <v>4604</v>
      </c>
      <c r="C12" s="191" t="s">
        <v>4637</v>
      </c>
      <c r="D12" s="83">
        <v>0</v>
      </c>
      <c r="E12" s="83">
        <v>0</v>
      </c>
      <c r="F12" s="83">
        <v>0</v>
      </c>
      <c r="G12" s="83">
        <v>0</v>
      </c>
      <c r="H12" s="84">
        <f t="shared" si="0"/>
        <v>0</v>
      </c>
      <c r="I12" s="84">
        <f t="shared" si="1"/>
        <v>0</v>
      </c>
    </row>
    <row r="13" spans="1:9" ht="54">
      <c r="A13" s="19">
        <v>8</v>
      </c>
      <c r="B13" s="190" t="s">
        <v>4605</v>
      </c>
      <c r="C13" s="191" t="s">
        <v>4638</v>
      </c>
      <c r="D13" s="83">
        <v>0</v>
      </c>
      <c r="E13" s="83">
        <v>0</v>
      </c>
      <c r="F13" s="83">
        <v>0</v>
      </c>
      <c r="G13" s="83">
        <v>0</v>
      </c>
      <c r="H13" s="84">
        <f t="shared" si="0"/>
        <v>0</v>
      </c>
      <c r="I13" s="84">
        <f t="shared" si="1"/>
        <v>0</v>
      </c>
    </row>
    <row r="14" spans="1:9" ht="27">
      <c r="A14" s="19">
        <v>9</v>
      </c>
      <c r="B14" s="190" t="s">
        <v>4606</v>
      </c>
      <c r="C14" s="191" t="s">
        <v>4639</v>
      </c>
      <c r="D14" s="185">
        <v>0</v>
      </c>
      <c r="E14" s="185">
        <v>0</v>
      </c>
      <c r="F14" s="185">
        <v>0</v>
      </c>
      <c r="G14" s="185">
        <v>0</v>
      </c>
      <c r="H14" s="142">
        <f>ROUND(G14-E14-F14,2)</f>
        <v>0</v>
      </c>
      <c r="I14" s="142">
        <f t="shared" si="1"/>
        <v>0</v>
      </c>
    </row>
    <row r="15" spans="1:9" ht="40.5">
      <c r="A15" s="19">
        <v>10</v>
      </c>
      <c r="B15" s="190" t="s">
        <v>4607</v>
      </c>
      <c r="C15" s="191" t="s">
        <v>4640</v>
      </c>
      <c r="D15" s="83">
        <v>0</v>
      </c>
      <c r="E15" s="83">
        <v>0</v>
      </c>
      <c r="F15" s="83">
        <v>0</v>
      </c>
      <c r="G15" s="83">
        <v>0</v>
      </c>
      <c r="H15" s="84">
        <f t="shared" si="0"/>
        <v>0</v>
      </c>
      <c r="I15" s="84">
        <f t="shared" si="1"/>
        <v>0</v>
      </c>
    </row>
    <row r="16" spans="1:9" ht="40.5">
      <c r="A16" s="19">
        <v>11</v>
      </c>
      <c r="B16" s="190" t="s">
        <v>4608</v>
      </c>
      <c r="C16" s="191" t="s">
        <v>4641</v>
      </c>
      <c r="D16" s="83">
        <v>0</v>
      </c>
      <c r="E16" s="83">
        <v>0</v>
      </c>
      <c r="F16" s="83">
        <v>0</v>
      </c>
      <c r="G16" s="83">
        <v>0</v>
      </c>
      <c r="H16" s="84">
        <f t="shared" si="0"/>
        <v>0</v>
      </c>
      <c r="I16" s="84">
        <f t="shared" si="1"/>
        <v>0</v>
      </c>
    </row>
    <row r="17" spans="1:9" ht="27">
      <c r="A17" s="19">
        <v>12</v>
      </c>
      <c r="B17" s="190" t="s">
        <v>4609</v>
      </c>
      <c r="C17" s="191" t="s">
        <v>4642</v>
      </c>
      <c r="D17" s="83">
        <v>0</v>
      </c>
      <c r="E17" s="83">
        <v>0</v>
      </c>
      <c r="F17" s="83">
        <v>0</v>
      </c>
      <c r="G17" s="83">
        <v>0</v>
      </c>
      <c r="H17" s="84">
        <f t="shared" si="0"/>
        <v>0</v>
      </c>
      <c r="I17" s="84">
        <f t="shared" si="1"/>
        <v>0</v>
      </c>
    </row>
    <row r="18" spans="1:9" ht="54">
      <c r="A18" s="19">
        <v>13</v>
      </c>
      <c r="B18" s="190" t="s">
        <v>4610</v>
      </c>
      <c r="C18" s="191" t="s">
        <v>4643</v>
      </c>
      <c r="D18" s="83">
        <v>0</v>
      </c>
      <c r="E18" s="83">
        <v>0</v>
      </c>
      <c r="F18" s="83">
        <v>0</v>
      </c>
      <c r="G18" s="83">
        <v>0</v>
      </c>
      <c r="H18" s="84">
        <f t="shared" si="0"/>
        <v>0</v>
      </c>
      <c r="I18" s="84">
        <f t="shared" si="1"/>
        <v>0</v>
      </c>
    </row>
    <row r="19" spans="1:9" ht="40.5">
      <c r="A19" s="19">
        <v>14</v>
      </c>
      <c r="B19" s="190" t="s">
        <v>4611</v>
      </c>
      <c r="C19" s="191" t="s">
        <v>4644</v>
      </c>
      <c r="D19" s="186">
        <v>0</v>
      </c>
      <c r="E19" s="186">
        <v>0</v>
      </c>
      <c r="F19" s="186">
        <v>0</v>
      </c>
      <c r="G19" s="186">
        <v>0</v>
      </c>
      <c r="H19" s="84">
        <f aca="true" t="shared" si="2" ref="H19:H34">ROUND(G19-E19-F19,2)</f>
        <v>0</v>
      </c>
      <c r="I19" s="84">
        <f t="shared" si="1"/>
        <v>0</v>
      </c>
    </row>
    <row r="20" spans="1:9" ht="67.5">
      <c r="A20" s="184">
        <v>15</v>
      </c>
      <c r="B20" s="190" t="s">
        <v>4612</v>
      </c>
      <c r="C20" s="191" t="s">
        <v>4645</v>
      </c>
      <c r="D20" s="185">
        <v>0</v>
      </c>
      <c r="E20" s="185">
        <v>0</v>
      </c>
      <c r="F20" s="186">
        <v>0</v>
      </c>
      <c r="G20" s="185">
        <v>0</v>
      </c>
      <c r="H20" s="142">
        <f t="shared" si="2"/>
        <v>0</v>
      </c>
      <c r="I20" s="142">
        <f t="shared" si="1"/>
        <v>0</v>
      </c>
    </row>
    <row r="21" spans="1:9" ht="40.5">
      <c r="A21" s="184">
        <v>16</v>
      </c>
      <c r="B21" s="190" t="s">
        <v>4613</v>
      </c>
      <c r="C21" s="191" t="s">
        <v>4646</v>
      </c>
      <c r="D21" s="142">
        <f>ROUND(D22+D27,2)</f>
        <v>0</v>
      </c>
      <c r="E21" s="142">
        <f>ROUND(E22+E27,2)</f>
        <v>0</v>
      </c>
      <c r="F21" s="142">
        <f>ROUND(F22+F27,2)</f>
        <v>0</v>
      </c>
      <c r="G21" s="142">
        <f>ROUND(G22+G27,2)</f>
        <v>0</v>
      </c>
      <c r="H21" s="142">
        <f t="shared" si="2"/>
        <v>0</v>
      </c>
      <c r="I21" s="142">
        <f t="shared" si="1"/>
        <v>0</v>
      </c>
    </row>
    <row r="22" spans="1:9" ht="54">
      <c r="A22" s="184">
        <v>17</v>
      </c>
      <c r="B22" s="190" t="s">
        <v>4614</v>
      </c>
      <c r="C22" s="191" t="s">
        <v>4647</v>
      </c>
      <c r="D22" s="142">
        <f>ROUND(D23+D26,2)</f>
        <v>0</v>
      </c>
      <c r="E22" s="142">
        <f>ROUND(E23+E26,2)</f>
        <v>0</v>
      </c>
      <c r="F22" s="142">
        <f>ROUND(F23+F26,2)</f>
        <v>0</v>
      </c>
      <c r="G22" s="142">
        <f>ROUND(G23+G26,2)</f>
        <v>0</v>
      </c>
      <c r="H22" s="142">
        <f t="shared" si="2"/>
        <v>0</v>
      </c>
      <c r="I22" s="142">
        <f t="shared" si="1"/>
        <v>0</v>
      </c>
    </row>
    <row r="23" spans="1:9" ht="54">
      <c r="A23" s="184">
        <v>18</v>
      </c>
      <c r="B23" s="190" t="s">
        <v>4615</v>
      </c>
      <c r="C23" s="191" t="s">
        <v>4648</v>
      </c>
      <c r="D23" s="186">
        <v>0</v>
      </c>
      <c r="E23" s="186">
        <v>0</v>
      </c>
      <c r="F23" s="186">
        <v>0</v>
      </c>
      <c r="G23" s="186">
        <v>0</v>
      </c>
      <c r="H23" s="142">
        <f t="shared" si="2"/>
        <v>0</v>
      </c>
      <c r="I23" s="142">
        <f t="shared" si="1"/>
        <v>0</v>
      </c>
    </row>
    <row r="24" spans="1:9" ht="54">
      <c r="A24" s="184">
        <v>19</v>
      </c>
      <c r="B24" s="190" t="s">
        <v>4616</v>
      </c>
      <c r="C24" s="191" t="s">
        <v>4649</v>
      </c>
      <c r="D24" s="186">
        <v>0</v>
      </c>
      <c r="E24" s="186">
        <v>0</v>
      </c>
      <c r="F24" s="186">
        <v>0</v>
      </c>
      <c r="G24" s="186">
        <v>0</v>
      </c>
      <c r="H24" s="142">
        <f t="shared" si="2"/>
        <v>0</v>
      </c>
      <c r="I24" s="142">
        <f t="shared" si="1"/>
        <v>0</v>
      </c>
    </row>
    <row r="25" spans="1:9" ht="54">
      <c r="A25" s="184">
        <v>20</v>
      </c>
      <c r="B25" s="190" t="s">
        <v>4617</v>
      </c>
      <c r="C25" s="191" t="s">
        <v>4650</v>
      </c>
      <c r="D25" s="186">
        <v>0</v>
      </c>
      <c r="E25" s="186">
        <v>0</v>
      </c>
      <c r="F25" s="186">
        <v>0</v>
      </c>
      <c r="G25" s="186">
        <v>0</v>
      </c>
      <c r="H25" s="142">
        <f t="shared" si="2"/>
        <v>0</v>
      </c>
      <c r="I25" s="142">
        <f t="shared" si="1"/>
        <v>0</v>
      </c>
    </row>
    <row r="26" spans="1:9" ht="40.5">
      <c r="A26" s="184">
        <v>21</v>
      </c>
      <c r="B26" s="190" t="s">
        <v>4618</v>
      </c>
      <c r="C26" s="191" t="s">
        <v>4651</v>
      </c>
      <c r="D26" s="186">
        <v>0</v>
      </c>
      <c r="E26" s="186">
        <v>0</v>
      </c>
      <c r="F26" s="186">
        <v>0</v>
      </c>
      <c r="G26" s="186">
        <v>0</v>
      </c>
      <c r="H26" s="142">
        <f t="shared" si="2"/>
        <v>0</v>
      </c>
      <c r="I26" s="142">
        <f t="shared" si="1"/>
        <v>0</v>
      </c>
    </row>
    <row r="27" spans="1:9" ht="54">
      <c r="A27" s="184">
        <v>22</v>
      </c>
      <c r="B27" s="190" t="s">
        <v>4619</v>
      </c>
      <c r="C27" s="191" t="s">
        <v>4652</v>
      </c>
      <c r="D27" s="186">
        <v>0</v>
      </c>
      <c r="E27" s="186">
        <v>0</v>
      </c>
      <c r="F27" s="186">
        <v>0</v>
      </c>
      <c r="G27" s="186">
        <v>0</v>
      </c>
      <c r="H27" s="142">
        <f t="shared" si="2"/>
        <v>0</v>
      </c>
      <c r="I27" s="142">
        <f t="shared" si="1"/>
        <v>0</v>
      </c>
    </row>
    <row r="28" spans="1:9" ht="40.5">
      <c r="A28" s="184">
        <v>23</v>
      </c>
      <c r="B28" s="190" t="s">
        <v>4620</v>
      </c>
      <c r="C28" s="191" t="s">
        <v>4653</v>
      </c>
      <c r="D28" s="186">
        <v>0</v>
      </c>
      <c r="E28" s="186">
        <v>0</v>
      </c>
      <c r="F28" s="186">
        <v>0</v>
      </c>
      <c r="G28" s="186">
        <v>0</v>
      </c>
      <c r="H28" s="142">
        <f t="shared" si="2"/>
        <v>0</v>
      </c>
      <c r="I28" s="142">
        <f t="shared" si="1"/>
        <v>0</v>
      </c>
    </row>
    <row r="29" spans="1:9" ht="27">
      <c r="A29" s="184">
        <v>24</v>
      </c>
      <c r="B29" s="190" t="s">
        <v>4621</v>
      </c>
      <c r="C29" s="191" t="s">
        <v>4654</v>
      </c>
      <c r="D29" s="186">
        <v>0</v>
      </c>
      <c r="E29" s="186">
        <v>0</v>
      </c>
      <c r="F29" s="186">
        <v>0</v>
      </c>
      <c r="G29" s="186">
        <v>0</v>
      </c>
      <c r="H29" s="142">
        <f t="shared" si="2"/>
        <v>0</v>
      </c>
      <c r="I29" s="142">
        <f t="shared" si="1"/>
        <v>0</v>
      </c>
    </row>
    <row r="30" spans="1:9" ht="54">
      <c r="A30" s="184">
        <v>25</v>
      </c>
      <c r="B30" s="190" t="s">
        <v>4622</v>
      </c>
      <c r="C30" s="191" t="s">
        <v>4655</v>
      </c>
      <c r="D30" s="186">
        <v>0</v>
      </c>
      <c r="E30" s="186">
        <v>0</v>
      </c>
      <c r="F30" s="186">
        <v>0</v>
      </c>
      <c r="G30" s="186">
        <v>0</v>
      </c>
      <c r="H30" s="142">
        <f t="shared" si="2"/>
        <v>0</v>
      </c>
      <c r="I30" s="142">
        <f t="shared" si="1"/>
        <v>0</v>
      </c>
    </row>
    <row r="31" spans="1:9" ht="40.5">
      <c r="A31" s="184">
        <v>26</v>
      </c>
      <c r="B31" s="190" t="s">
        <v>4623</v>
      </c>
      <c r="C31" s="191" t="s">
        <v>4656</v>
      </c>
      <c r="D31" s="186">
        <v>0</v>
      </c>
      <c r="E31" s="186">
        <v>0</v>
      </c>
      <c r="F31" s="186">
        <v>0</v>
      </c>
      <c r="G31" s="186">
        <v>0</v>
      </c>
      <c r="H31" s="142">
        <f t="shared" si="2"/>
        <v>0</v>
      </c>
      <c r="I31" s="142">
        <f t="shared" si="1"/>
        <v>0</v>
      </c>
    </row>
    <row r="32" spans="1:9" ht="27">
      <c r="A32" s="184">
        <v>27</v>
      </c>
      <c r="B32" s="190" t="s">
        <v>4624</v>
      </c>
      <c r="C32" s="191" t="s">
        <v>4657</v>
      </c>
      <c r="D32" s="186">
        <v>0</v>
      </c>
      <c r="E32" s="186">
        <v>0</v>
      </c>
      <c r="F32" s="185">
        <v>0</v>
      </c>
      <c r="G32" s="186">
        <v>0</v>
      </c>
      <c r="H32" s="142">
        <f t="shared" si="2"/>
        <v>0</v>
      </c>
      <c r="I32" s="142">
        <f t="shared" si="1"/>
        <v>0</v>
      </c>
    </row>
    <row r="33" spans="1:9" ht="13.5">
      <c r="A33" s="184">
        <v>28</v>
      </c>
      <c r="B33" s="190" t="s">
        <v>4625</v>
      </c>
      <c r="C33" s="191" t="s">
        <v>4658</v>
      </c>
      <c r="D33" s="142">
        <f>ROUND(D6+D7+D10+D12+D14+D17+D19+D21+D28+D30+D31+D32,2)</f>
        <v>0</v>
      </c>
      <c r="E33" s="142">
        <f>ROUND(E6+D7+E10+E12+E14+E17+E19+E21+E28+E30+E31+E32,2)</f>
        <v>0</v>
      </c>
      <c r="F33" s="142">
        <f>ROUND(F6+D7+F10+F12+F14+F17+F19+F21+F28+F30+F31+F32,2)</f>
        <v>0</v>
      </c>
      <c r="G33" s="142">
        <f>ROUND(F6+D7+F10+F12+F14+F17+F19+F21+F28+F30+F31+F32,2)</f>
        <v>0</v>
      </c>
      <c r="H33" s="142">
        <f t="shared" si="2"/>
        <v>0</v>
      </c>
      <c r="I33" s="142">
        <f t="shared" si="1"/>
        <v>0</v>
      </c>
    </row>
    <row r="34" spans="1:9" ht="54">
      <c r="A34" s="184">
        <v>29</v>
      </c>
      <c r="B34" s="190" t="s">
        <v>4626</v>
      </c>
      <c r="C34" s="191" t="s">
        <v>4659</v>
      </c>
      <c r="D34" s="185">
        <v>0</v>
      </c>
      <c r="E34" s="185">
        <v>0</v>
      </c>
      <c r="F34" s="185">
        <v>0</v>
      </c>
      <c r="G34" s="185">
        <v>0</v>
      </c>
      <c r="H34" s="142">
        <f t="shared" si="2"/>
        <v>0</v>
      </c>
      <c r="I34" s="142">
        <f t="shared" si="1"/>
        <v>0</v>
      </c>
    </row>
  </sheetData>
  <sheetProtection formatCells="0" formatColumns="0" formatRows="0"/>
  <mergeCells count="2">
    <mergeCell ref="A4:A5"/>
    <mergeCell ref="B4:B5"/>
  </mergeCells>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codeName="Sheet41"/>
  <dimension ref="A4:C48"/>
  <sheetViews>
    <sheetView zoomScalePageLayoutView="0" workbookViewId="0" topLeftCell="A16">
      <selection activeCell="C26" sqref="C26"/>
    </sheetView>
  </sheetViews>
  <sheetFormatPr defaultColWidth="9.140625" defaultRowHeight="15"/>
  <cols>
    <col min="1" max="1" width="15.421875" style="4" customWidth="1"/>
    <col min="2" max="2" width="63.00390625" style="3" bestFit="1" customWidth="1"/>
    <col min="3" max="3" width="18.28125" style="1" customWidth="1"/>
  </cols>
  <sheetData>
    <row r="1" ht="2.25" customHeight="1"/>
    <row r="2" ht="13.5" hidden="1"/>
    <row r="3" ht="13.5" hidden="1"/>
    <row r="4" spans="1:3" s="1" customFormat="1" ht="13.5">
      <c r="A4" s="53" t="s">
        <v>1056</v>
      </c>
      <c r="B4" s="53" t="s">
        <v>1057</v>
      </c>
      <c r="C4" s="54" t="s">
        <v>1133</v>
      </c>
    </row>
    <row r="5" spans="1:3" ht="13.5">
      <c r="A5" s="53" t="s">
        <v>1058</v>
      </c>
      <c r="B5" s="52" t="s">
        <v>1059</v>
      </c>
      <c r="C5" s="54"/>
    </row>
    <row r="6" spans="1:3" ht="13.5">
      <c r="A6" s="53" t="s">
        <v>1060</v>
      </c>
      <c r="B6" s="51" t="s">
        <v>1061</v>
      </c>
      <c r="C6" s="54"/>
    </row>
    <row r="7" spans="1:3" ht="13.5">
      <c r="A7" s="53" t="s">
        <v>1062</v>
      </c>
      <c r="B7" s="51" t="s">
        <v>1063</v>
      </c>
      <c r="C7" s="50"/>
    </row>
    <row r="8" spans="1:3" ht="13.5">
      <c r="A8" s="53" t="s">
        <v>1064</v>
      </c>
      <c r="B8" s="51" t="s">
        <v>1065</v>
      </c>
      <c r="C8" s="50"/>
    </row>
    <row r="9" spans="1:3" ht="13.5">
      <c r="A9" s="53" t="s">
        <v>1066</v>
      </c>
      <c r="B9" s="51" t="s">
        <v>1067</v>
      </c>
      <c r="C9" s="50"/>
    </row>
    <row r="10" spans="1:3" ht="13.5">
      <c r="A10" s="53" t="s">
        <v>1068</v>
      </c>
      <c r="B10" s="51" t="s">
        <v>1069</v>
      </c>
      <c r="C10" s="50"/>
    </row>
    <row r="11" spans="1:3" ht="13.5">
      <c r="A11" s="53" t="s">
        <v>1070</v>
      </c>
      <c r="B11" s="51" t="s">
        <v>1071</v>
      </c>
      <c r="C11" s="50"/>
    </row>
    <row r="12" spans="1:3" ht="13.5">
      <c r="A12" s="53" t="s">
        <v>1072</v>
      </c>
      <c r="B12" s="51" t="s">
        <v>1073</v>
      </c>
      <c r="C12" s="50"/>
    </row>
    <row r="13" spans="1:3" ht="13.5">
      <c r="A13" s="53" t="s">
        <v>1074</v>
      </c>
      <c r="B13" s="51" t="s">
        <v>1075</v>
      </c>
      <c r="C13" s="50"/>
    </row>
    <row r="14" spans="1:3" ht="13.5">
      <c r="A14" s="53" t="s">
        <v>1076</v>
      </c>
      <c r="B14" s="51" t="s">
        <v>1077</v>
      </c>
      <c r="C14" s="50"/>
    </row>
    <row r="15" spans="1:3" ht="13.5">
      <c r="A15" s="53" t="s">
        <v>1078</v>
      </c>
      <c r="B15" s="51" t="s">
        <v>1079</v>
      </c>
      <c r="C15" s="50"/>
    </row>
    <row r="16" spans="1:3" ht="13.5">
      <c r="A16" s="53" t="s">
        <v>1080</v>
      </c>
      <c r="B16" s="51" t="s">
        <v>1081</v>
      </c>
      <c r="C16" s="50"/>
    </row>
    <row r="17" spans="1:3" ht="13.5">
      <c r="A17" s="53" t="s">
        <v>1082</v>
      </c>
      <c r="B17" s="51" t="s">
        <v>1083</v>
      </c>
      <c r="C17" s="50"/>
    </row>
    <row r="18" spans="1:3" ht="13.5">
      <c r="A18" s="53" t="s">
        <v>1084</v>
      </c>
      <c r="B18" s="51" t="s">
        <v>4680</v>
      </c>
      <c r="C18" s="50"/>
    </row>
    <row r="19" spans="1:3" ht="13.5">
      <c r="A19" s="53" t="s">
        <v>1085</v>
      </c>
      <c r="B19" s="51" t="s">
        <v>4679</v>
      </c>
      <c r="C19" s="50"/>
    </row>
    <row r="20" spans="1:3" ht="13.5">
      <c r="A20" s="53" t="s">
        <v>1086</v>
      </c>
      <c r="B20" s="51" t="s">
        <v>1087</v>
      </c>
      <c r="C20" s="50"/>
    </row>
    <row r="21" spans="1:3" ht="13.5">
      <c r="A21" s="53" t="s">
        <v>1088</v>
      </c>
      <c r="B21" s="51" t="s">
        <v>1089</v>
      </c>
      <c r="C21" s="50"/>
    </row>
    <row r="22" spans="1:3" ht="13.5">
      <c r="A22" s="53" t="s">
        <v>1090</v>
      </c>
      <c r="B22" s="51" t="s">
        <v>1091</v>
      </c>
      <c r="C22" s="50"/>
    </row>
    <row r="23" spans="1:3" ht="13.5">
      <c r="A23" s="53" t="s">
        <v>1092</v>
      </c>
      <c r="B23" s="81" t="s">
        <v>3445</v>
      </c>
      <c r="C23" s="50"/>
    </row>
    <row r="24" spans="1:3" ht="13.5">
      <c r="A24" s="53" t="s">
        <v>1093</v>
      </c>
      <c r="B24" s="51" t="s">
        <v>1094</v>
      </c>
      <c r="C24" s="50"/>
    </row>
    <row r="25" spans="1:3" ht="13.5">
      <c r="A25" s="53" t="s">
        <v>1095</v>
      </c>
      <c r="B25" s="51" t="s">
        <v>1096</v>
      </c>
      <c r="C25" s="50"/>
    </row>
    <row r="26" spans="1:3" ht="13.5">
      <c r="A26" s="53" t="s">
        <v>1097</v>
      </c>
      <c r="B26" s="51" t="s">
        <v>1098</v>
      </c>
      <c r="C26" s="50"/>
    </row>
    <row r="27" spans="1:3" ht="13.5">
      <c r="A27" s="53" t="s">
        <v>1099</v>
      </c>
      <c r="B27" s="51" t="s">
        <v>1100</v>
      </c>
      <c r="C27" s="50"/>
    </row>
    <row r="28" spans="1:3" ht="13.5">
      <c r="A28" s="53" t="s">
        <v>1101</v>
      </c>
      <c r="B28" s="51" t="s">
        <v>1102</v>
      </c>
      <c r="C28" s="50"/>
    </row>
    <row r="29" spans="1:3" ht="13.5">
      <c r="A29" s="53" t="s">
        <v>1103</v>
      </c>
      <c r="B29" s="51" t="s">
        <v>1104</v>
      </c>
      <c r="C29" s="50"/>
    </row>
    <row r="30" spans="1:3" ht="13.5">
      <c r="A30" s="53" t="s">
        <v>1105</v>
      </c>
      <c r="B30" s="51" t="s">
        <v>1106</v>
      </c>
      <c r="C30" s="50"/>
    </row>
    <row r="31" spans="1:3" ht="13.5">
      <c r="A31" s="53" t="s">
        <v>1107</v>
      </c>
      <c r="B31" s="51" t="s">
        <v>1108</v>
      </c>
      <c r="C31" s="50"/>
    </row>
    <row r="32" spans="1:3" ht="13.5">
      <c r="A32" s="53" t="s">
        <v>1109</v>
      </c>
      <c r="B32" s="51" t="s">
        <v>1110</v>
      </c>
      <c r="C32" s="50"/>
    </row>
    <row r="33" spans="1:3" ht="13.5">
      <c r="A33" s="53" t="s">
        <v>1111</v>
      </c>
      <c r="B33" s="51" t="s">
        <v>1112</v>
      </c>
      <c r="C33" s="50"/>
    </row>
    <row r="34" spans="1:3" ht="13.5">
      <c r="A34" s="53" t="s">
        <v>1113</v>
      </c>
      <c r="B34" s="51" t="s">
        <v>1114</v>
      </c>
      <c r="C34" s="50"/>
    </row>
    <row r="35" spans="1:3" ht="13.5">
      <c r="A35" s="53" t="s">
        <v>1115</v>
      </c>
      <c r="B35" s="51" t="s">
        <v>1116</v>
      </c>
      <c r="C35" s="50"/>
    </row>
    <row r="36" spans="1:3" ht="13.5">
      <c r="A36" s="53" t="s">
        <v>1117</v>
      </c>
      <c r="B36" s="51" t="s">
        <v>1118</v>
      </c>
      <c r="C36" s="50"/>
    </row>
    <row r="37" spans="1:3" ht="13.5">
      <c r="A37" s="53" t="s">
        <v>1119</v>
      </c>
      <c r="B37" s="51" t="s">
        <v>1120</v>
      </c>
      <c r="C37" s="50"/>
    </row>
    <row r="38" spans="1:3" ht="13.5">
      <c r="A38" s="53" t="s">
        <v>1121</v>
      </c>
      <c r="B38" s="51" t="s">
        <v>1122</v>
      </c>
      <c r="C38" s="50"/>
    </row>
    <row r="39" spans="1:3" ht="13.5">
      <c r="A39" s="53" t="s">
        <v>1123</v>
      </c>
      <c r="B39" s="51" t="s">
        <v>1124</v>
      </c>
      <c r="C39" s="50"/>
    </row>
    <row r="40" spans="1:3" ht="13.5">
      <c r="A40" s="53" t="s">
        <v>1125</v>
      </c>
      <c r="B40" s="51" t="s">
        <v>1126</v>
      </c>
      <c r="C40" s="50"/>
    </row>
    <row r="41" spans="1:3" ht="13.5">
      <c r="A41" s="53" t="s">
        <v>1127</v>
      </c>
      <c r="B41" s="51" t="s">
        <v>946</v>
      </c>
      <c r="C41" s="50"/>
    </row>
    <row r="42" spans="1:3" ht="27">
      <c r="A42" s="55" t="s">
        <v>1128</v>
      </c>
      <c r="B42" s="51" t="s">
        <v>1128</v>
      </c>
      <c r="C42" s="50"/>
    </row>
    <row r="43" spans="1:3" ht="40.5">
      <c r="A43" s="55" t="s">
        <v>1129</v>
      </c>
      <c r="B43" s="51" t="s">
        <v>1129</v>
      </c>
      <c r="C43" s="50"/>
    </row>
    <row r="44" spans="1:3" ht="54">
      <c r="A44" s="55" t="s">
        <v>1130</v>
      </c>
      <c r="B44" s="51" t="s">
        <v>1130</v>
      </c>
      <c r="C44" s="50"/>
    </row>
    <row r="45" spans="1:3" ht="40.5">
      <c r="A45" s="55" t="s">
        <v>1131</v>
      </c>
      <c r="B45" s="51" t="s">
        <v>4681</v>
      </c>
      <c r="C45" s="50"/>
    </row>
    <row r="46" spans="1:3" ht="27">
      <c r="A46" s="55" t="s">
        <v>1132</v>
      </c>
      <c r="B46" s="51" t="s">
        <v>1132</v>
      </c>
      <c r="C46" s="50"/>
    </row>
    <row r="47" ht="13.5">
      <c r="B47"/>
    </row>
    <row r="48" ht="13.5">
      <c r="B48"/>
    </row>
  </sheetData>
  <sheetProtection formatCells="0" formatColumns="0" formatRows="0"/>
  <dataValidations count="1">
    <dataValidation type="list" allowBlank="1" showInputMessage="1" showErrorMessage="1" sqref="C7:C46">
      <formula1>"是,否"</formula1>
    </dataValidation>
  </dataValidation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20"/>
  <dimension ref="A1:C27"/>
  <sheetViews>
    <sheetView zoomScalePageLayoutView="0" workbookViewId="0" topLeftCell="A1">
      <selection activeCell="E22" sqref="E22"/>
    </sheetView>
  </sheetViews>
  <sheetFormatPr defaultColWidth="9.140625" defaultRowHeight="15"/>
  <cols>
    <col min="1" max="1" width="9.00390625" style="1" customWidth="1"/>
    <col min="2" max="2" width="57.8515625" style="0" bestFit="1" customWidth="1"/>
  </cols>
  <sheetData>
    <row r="1" ht="13.5">
      <c r="A1" s="1" t="s">
        <v>687</v>
      </c>
    </row>
    <row r="3" spans="1:3" s="1" customFormat="1" ht="13.5">
      <c r="A3" s="19" t="s">
        <v>30</v>
      </c>
      <c r="B3" s="19" t="s">
        <v>38</v>
      </c>
      <c r="C3" s="19" t="s">
        <v>544</v>
      </c>
    </row>
    <row r="4" spans="1:3" ht="13.5">
      <c r="A4" s="19">
        <v>1</v>
      </c>
      <c r="B4" s="22" t="s">
        <v>663</v>
      </c>
      <c r="C4" s="84">
        <f>ROUND(C5+C11,2)</f>
        <v>0</v>
      </c>
    </row>
    <row r="5" spans="1:3" ht="13.5">
      <c r="A5" s="19">
        <v>2</v>
      </c>
      <c r="B5" s="22" t="s">
        <v>664</v>
      </c>
      <c r="C5" s="84">
        <f>ROUND(C6+C7+C8+C9+C10,2)</f>
        <v>0</v>
      </c>
    </row>
    <row r="6" spans="1:3" ht="13.5">
      <c r="A6" s="19">
        <v>3</v>
      </c>
      <c r="B6" s="22" t="s">
        <v>665</v>
      </c>
      <c r="C6" s="83">
        <v>0</v>
      </c>
    </row>
    <row r="7" spans="1:3" ht="13.5">
      <c r="A7" s="19">
        <v>4</v>
      </c>
      <c r="B7" s="22" t="s">
        <v>666</v>
      </c>
      <c r="C7" s="83">
        <v>0</v>
      </c>
    </row>
    <row r="8" spans="1:3" ht="13.5">
      <c r="A8" s="19">
        <v>5</v>
      </c>
      <c r="B8" s="22" t="s">
        <v>667</v>
      </c>
      <c r="C8" s="83">
        <v>0</v>
      </c>
    </row>
    <row r="9" spans="1:3" ht="13.5">
      <c r="A9" s="19">
        <v>6</v>
      </c>
      <c r="B9" s="22" t="s">
        <v>668</v>
      </c>
      <c r="C9" s="83">
        <v>0</v>
      </c>
    </row>
    <row r="10" spans="1:3" ht="13.5">
      <c r="A10" s="19">
        <v>7</v>
      </c>
      <c r="B10" s="22" t="s">
        <v>669</v>
      </c>
      <c r="C10" s="83">
        <v>0</v>
      </c>
    </row>
    <row r="11" spans="1:3" ht="13.5">
      <c r="A11" s="19">
        <v>8</v>
      </c>
      <c r="B11" s="22" t="s">
        <v>670</v>
      </c>
      <c r="C11" s="83">
        <v>0</v>
      </c>
    </row>
    <row r="12" spans="1:3" ht="13.5">
      <c r="A12" s="19">
        <v>9</v>
      </c>
      <c r="B12" s="22" t="s">
        <v>671</v>
      </c>
      <c r="C12" s="84">
        <f>ROUND(C13+C19,2)</f>
        <v>0</v>
      </c>
    </row>
    <row r="13" spans="1:3" ht="13.5">
      <c r="A13" s="19">
        <v>10</v>
      </c>
      <c r="B13" s="22" t="s">
        <v>672</v>
      </c>
      <c r="C13" s="84">
        <f>ROUND(C14+C15+C16+C17+C18,2)</f>
        <v>0</v>
      </c>
    </row>
    <row r="14" spans="1:3" ht="13.5">
      <c r="A14" s="19">
        <v>11</v>
      </c>
      <c r="B14" s="22" t="s">
        <v>673</v>
      </c>
      <c r="C14" s="83">
        <v>0</v>
      </c>
    </row>
    <row r="15" spans="1:3" ht="13.5">
      <c r="A15" s="19">
        <v>12</v>
      </c>
      <c r="B15" s="22" t="s">
        <v>674</v>
      </c>
      <c r="C15" s="83">
        <v>0</v>
      </c>
    </row>
    <row r="16" spans="1:3" ht="13.5">
      <c r="A16" s="19">
        <v>13</v>
      </c>
      <c r="B16" s="22" t="s">
        <v>675</v>
      </c>
      <c r="C16" s="83">
        <v>0</v>
      </c>
    </row>
    <row r="17" spans="1:3" ht="13.5">
      <c r="A17" s="19">
        <v>14</v>
      </c>
      <c r="B17" s="22" t="s">
        <v>676</v>
      </c>
      <c r="C17" s="83"/>
    </row>
    <row r="18" spans="1:3" ht="13.5">
      <c r="A18" s="19">
        <v>15</v>
      </c>
      <c r="B18" s="22" t="s">
        <v>677</v>
      </c>
      <c r="C18" s="83">
        <v>0</v>
      </c>
    </row>
    <row r="19" spans="1:3" ht="13.5">
      <c r="A19" s="19">
        <v>16</v>
      </c>
      <c r="B19" s="22" t="s">
        <v>678</v>
      </c>
      <c r="C19" s="83">
        <v>0</v>
      </c>
    </row>
    <row r="20" spans="1:3" ht="13.5">
      <c r="A20" s="19">
        <v>17</v>
      </c>
      <c r="B20" s="22" t="s">
        <v>679</v>
      </c>
      <c r="C20" s="84">
        <f>ROUND(C4-C12,2)</f>
        <v>0</v>
      </c>
    </row>
    <row r="21" spans="1:3" ht="13.5">
      <c r="A21" s="19">
        <v>18</v>
      </c>
      <c r="B21" s="22" t="s">
        <v>680</v>
      </c>
      <c r="C21" s="84">
        <f>ROUND(C22+C23+C24,2)</f>
        <v>0</v>
      </c>
    </row>
    <row r="22" spans="1:3" ht="13.5">
      <c r="A22" s="19">
        <v>19</v>
      </c>
      <c r="B22" s="22" t="s">
        <v>681</v>
      </c>
      <c r="C22" s="83">
        <v>0</v>
      </c>
    </row>
    <row r="23" spans="1:3" ht="13.5">
      <c r="A23" s="19">
        <v>20</v>
      </c>
      <c r="B23" s="22" t="s">
        <v>682</v>
      </c>
      <c r="C23" s="83">
        <v>0</v>
      </c>
    </row>
    <row r="24" spans="1:3" ht="13.5">
      <c r="A24" s="19">
        <v>21</v>
      </c>
      <c r="B24" s="22" t="s">
        <v>683</v>
      </c>
      <c r="C24" s="83">
        <v>0</v>
      </c>
    </row>
    <row r="25" spans="1:3" ht="13.5">
      <c r="A25" s="19">
        <v>22</v>
      </c>
      <c r="B25" s="22" t="s">
        <v>684</v>
      </c>
      <c r="C25" s="83">
        <v>0</v>
      </c>
    </row>
    <row r="26" spans="1:3" ht="13.5">
      <c r="A26" s="19">
        <v>23</v>
      </c>
      <c r="B26" s="22" t="s">
        <v>685</v>
      </c>
      <c r="C26" s="83">
        <v>0</v>
      </c>
    </row>
    <row r="27" spans="1:3" ht="13.5">
      <c r="A27" s="19">
        <v>24</v>
      </c>
      <c r="B27" s="22" t="s">
        <v>686</v>
      </c>
      <c r="C27" s="84">
        <f>ROUND(C21-C25-C26,2)</f>
        <v>0</v>
      </c>
    </row>
  </sheetData>
  <sheetProtection formatCells="0" formatColumns="0" formatRows="0"/>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H48"/>
  <sheetViews>
    <sheetView zoomScalePageLayoutView="0" workbookViewId="0" topLeftCell="A34">
      <selection activeCell="K6" sqref="K6"/>
    </sheetView>
  </sheetViews>
  <sheetFormatPr defaultColWidth="9.140625" defaultRowHeight="15"/>
  <cols>
    <col min="1" max="1" width="9.00390625" style="1" customWidth="1"/>
    <col min="2" max="2" width="18.7109375" style="3" bestFit="1" customWidth="1"/>
    <col min="3" max="3" width="9.00390625" style="3" customWidth="1"/>
    <col min="4" max="4" width="11.00390625" style="3" bestFit="1" customWidth="1"/>
    <col min="5" max="5" width="5.00390625" style="3" hidden="1" customWidth="1"/>
  </cols>
  <sheetData>
    <row r="1" ht="13.5">
      <c r="A1" s="1" t="s">
        <v>711</v>
      </c>
    </row>
    <row r="3" spans="1:8" s="1" customFormat="1" ht="27">
      <c r="A3" s="1" t="s">
        <v>588</v>
      </c>
      <c r="B3" s="4" t="s">
        <v>589</v>
      </c>
      <c r="C3" s="4"/>
      <c r="D3" s="4"/>
      <c r="E3" s="4" t="s">
        <v>590</v>
      </c>
      <c r="F3" s="4" t="s">
        <v>591</v>
      </c>
      <c r="G3" s="1" t="s">
        <v>594</v>
      </c>
      <c r="H3" s="1" t="s">
        <v>595</v>
      </c>
    </row>
    <row r="4" spans="1:8" s="4" customFormat="1" ht="27">
      <c r="A4" s="264" t="s">
        <v>30</v>
      </c>
      <c r="B4" s="264" t="s">
        <v>38</v>
      </c>
      <c r="C4" s="265"/>
      <c r="D4" s="265"/>
      <c r="E4" s="20"/>
      <c r="F4" s="20" t="s">
        <v>32</v>
      </c>
      <c r="G4" s="20" t="s">
        <v>33</v>
      </c>
      <c r="H4" s="20" t="s">
        <v>43</v>
      </c>
    </row>
    <row r="5" spans="1:8" s="4" customFormat="1" ht="13.5">
      <c r="A5" s="265"/>
      <c r="B5" s="265"/>
      <c r="C5" s="265"/>
      <c r="D5" s="265"/>
      <c r="E5" s="20"/>
      <c r="F5" s="20">
        <v>1</v>
      </c>
      <c r="G5" s="20">
        <v>2</v>
      </c>
      <c r="H5" s="20" t="s">
        <v>688</v>
      </c>
    </row>
    <row r="6" spans="1:8" ht="13.5">
      <c r="A6" s="19">
        <v>1</v>
      </c>
      <c r="B6" s="262" t="s">
        <v>689</v>
      </c>
      <c r="C6" s="263"/>
      <c r="D6" s="263"/>
      <c r="E6" s="104" t="s">
        <v>3793</v>
      </c>
      <c r="F6" s="84">
        <f>ROUND(F18+F21+F24+F19+F20+F7+F25,2)</f>
        <v>0</v>
      </c>
      <c r="G6" s="84">
        <f>ROUND(G18+G21+G24+G19+G20+G7+G25,2)</f>
        <v>0</v>
      </c>
      <c r="H6" s="84">
        <f aca="true" t="shared" si="0" ref="H6:H48">ROUND(F6-G6,2)</f>
        <v>0</v>
      </c>
    </row>
    <row r="7" spans="1:8" ht="27">
      <c r="A7" s="19">
        <v>2</v>
      </c>
      <c r="B7" s="262" t="s">
        <v>46</v>
      </c>
      <c r="C7" s="263"/>
      <c r="D7" s="263"/>
      <c r="E7" s="104" t="s">
        <v>3794</v>
      </c>
      <c r="F7" s="84">
        <f>ROUND(F8+F9+F10+F11+F12+F13+F14+F15+F16+F17,2)</f>
        <v>0</v>
      </c>
      <c r="G7" s="84">
        <f>ROUND(G8+G9+G10+G11+G12+G13+G14+G15+G16+G17,2)</f>
        <v>0</v>
      </c>
      <c r="H7" s="84">
        <f t="shared" si="0"/>
        <v>0</v>
      </c>
    </row>
    <row r="8" spans="1:8" ht="27">
      <c r="A8" s="19">
        <v>3</v>
      </c>
      <c r="B8" s="262" t="s">
        <v>47</v>
      </c>
      <c r="C8" s="262" t="s">
        <v>13</v>
      </c>
      <c r="D8" s="263"/>
      <c r="E8" s="104" t="s">
        <v>3795</v>
      </c>
      <c r="F8" s="83">
        <v>0</v>
      </c>
      <c r="G8" s="83">
        <v>0</v>
      </c>
      <c r="H8" s="84">
        <f t="shared" si="0"/>
        <v>0</v>
      </c>
    </row>
    <row r="9" spans="1:8" ht="40.5">
      <c r="A9" s="19">
        <v>4</v>
      </c>
      <c r="B9" s="263"/>
      <c r="C9" s="262" t="s">
        <v>14</v>
      </c>
      <c r="D9" s="18" t="s">
        <v>15</v>
      </c>
      <c r="E9" s="104" t="s">
        <v>3796</v>
      </c>
      <c r="F9" s="83">
        <v>0</v>
      </c>
      <c r="G9" s="83">
        <v>0</v>
      </c>
      <c r="H9" s="84">
        <f t="shared" si="0"/>
        <v>0</v>
      </c>
    </row>
    <row r="10" spans="1:8" ht="40.5">
      <c r="A10" s="19">
        <v>5</v>
      </c>
      <c r="B10" s="263"/>
      <c r="C10" s="263"/>
      <c r="D10" s="18" t="s">
        <v>16</v>
      </c>
      <c r="E10" s="104" t="s">
        <v>3797</v>
      </c>
      <c r="F10" s="83">
        <v>0</v>
      </c>
      <c r="G10" s="83">
        <v>0</v>
      </c>
      <c r="H10" s="84">
        <f t="shared" si="0"/>
        <v>0</v>
      </c>
    </row>
    <row r="11" spans="1:8" ht="27">
      <c r="A11" s="19">
        <v>6</v>
      </c>
      <c r="B11" s="262" t="s">
        <v>48</v>
      </c>
      <c r="C11" s="262" t="s">
        <v>15</v>
      </c>
      <c r="D11" s="263"/>
      <c r="E11" s="104" t="s">
        <v>3798</v>
      </c>
      <c r="F11" s="83">
        <v>0</v>
      </c>
      <c r="G11" s="83">
        <v>0</v>
      </c>
      <c r="H11" s="84">
        <f t="shared" si="0"/>
        <v>0</v>
      </c>
    </row>
    <row r="12" spans="1:8" ht="40.5">
      <c r="A12" s="19">
        <v>7</v>
      </c>
      <c r="B12" s="263"/>
      <c r="C12" s="262" t="s">
        <v>16</v>
      </c>
      <c r="D12" s="263"/>
      <c r="E12" s="104" t="s">
        <v>3799</v>
      </c>
      <c r="F12" s="83">
        <v>0</v>
      </c>
      <c r="G12" s="83">
        <v>0</v>
      </c>
      <c r="H12" s="84">
        <f t="shared" si="0"/>
        <v>0</v>
      </c>
    </row>
    <row r="13" spans="1:8" ht="27">
      <c r="A13" s="19">
        <v>8</v>
      </c>
      <c r="B13" s="262" t="s">
        <v>49</v>
      </c>
      <c r="C13" s="262" t="s">
        <v>17</v>
      </c>
      <c r="D13" s="263"/>
      <c r="E13" s="104" t="s">
        <v>3800</v>
      </c>
      <c r="F13" s="83">
        <v>0</v>
      </c>
      <c r="G13" s="83">
        <v>0</v>
      </c>
      <c r="H13" s="84">
        <f t="shared" si="0"/>
        <v>0</v>
      </c>
    </row>
    <row r="14" spans="1:8" ht="27">
      <c r="A14" s="19">
        <v>9</v>
      </c>
      <c r="B14" s="263"/>
      <c r="C14" s="262" t="s">
        <v>18</v>
      </c>
      <c r="D14" s="263"/>
      <c r="E14" s="104" t="s">
        <v>3801</v>
      </c>
      <c r="F14" s="83">
        <v>0</v>
      </c>
      <c r="G14" s="83">
        <v>0</v>
      </c>
      <c r="H14" s="84">
        <f t="shared" si="0"/>
        <v>0</v>
      </c>
    </row>
    <row r="15" spans="1:8" ht="40.5">
      <c r="A15" s="19">
        <v>10</v>
      </c>
      <c r="B15" s="262" t="s">
        <v>50</v>
      </c>
      <c r="C15" s="262" t="s">
        <v>13</v>
      </c>
      <c r="D15" s="263"/>
      <c r="E15" s="104" t="s">
        <v>3802</v>
      </c>
      <c r="F15" s="83">
        <v>0</v>
      </c>
      <c r="G15" s="83">
        <v>0</v>
      </c>
      <c r="H15" s="84">
        <f t="shared" si="0"/>
        <v>0</v>
      </c>
    </row>
    <row r="16" spans="1:8" ht="54">
      <c r="A16" s="19">
        <v>11</v>
      </c>
      <c r="B16" s="263"/>
      <c r="C16" s="262" t="s">
        <v>14</v>
      </c>
      <c r="D16" s="18" t="s">
        <v>15</v>
      </c>
      <c r="E16" s="104" t="s">
        <v>3803</v>
      </c>
      <c r="F16" s="83">
        <v>0</v>
      </c>
      <c r="G16" s="83">
        <v>0</v>
      </c>
      <c r="H16" s="84">
        <f t="shared" si="0"/>
        <v>0</v>
      </c>
    </row>
    <row r="17" spans="1:8" ht="54">
      <c r="A17" s="19">
        <v>12</v>
      </c>
      <c r="B17" s="263"/>
      <c r="C17" s="263"/>
      <c r="D17" s="18" t="s">
        <v>16</v>
      </c>
      <c r="E17" s="104" t="s">
        <v>3804</v>
      </c>
      <c r="F17" s="83">
        <v>0</v>
      </c>
      <c r="G17" s="83">
        <v>0</v>
      </c>
      <c r="H17" s="84">
        <f t="shared" si="0"/>
        <v>0</v>
      </c>
    </row>
    <row r="18" spans="1:8" ht="27">
      <c r="A18" s="19">
        <v>13</v>
      </c>
      <c r="B18" s="262" t="s">
        <v>690</v>
      </c>
      <c r="C18" s="263"/>
      <c r="D18" s="263"/>
      <c r="E18" s="104" t="s">
        <v>3805</v>
      </c>
      <c r="F18" s="83">
        <v>0</v>
      </c>
      <c r="G18" s="83">
        <v>0</v>
      </c>
      <c r="H18" s="84">
        <f t="shared" si="0"/>
        <v>0</v>
      </c>
    </row>
    <row r="19" spans="1:8" ht="27">
      <c r="A19" s="19">
        <v>14</v>
      </c>
      <c r="B19" s="262" t="s">
        <v>51</v>
      </c>
      <c r="C19" s="263"/>
      <c r="D19" s="263"/>
      <c r="E19" s="104" t="s">
        <v>3806</v>
      </c>
      <c r="F19" s="83">
        <v>0</v>
      </c>
      <c r="G19" s="83">
        <v>0</v>
      </c>
      <c r="H19" s="84">
        <f t="shared" si="0"/>
        <v>0</v>
      </c>
    </row>
    <row r="20" spans="1:8" ht="27">
      <c r="A20" s="19">
        <v>15</v>
      </c>
      <c r="B20" s="262" t="s">
        <v>52</v>
      </c>
      <c r="C20" s="263"/>
      <c r="D20" s="263"/>
      <c r="E20" s="104" t="s">
        <v>3807</v>
      </c>
      <c r="F20" s="83">
        <v>0</v>
      </c>
      <c r="G20" s="83">
        <v>0</v>
      </c>
      <c r="H20" s="84">
        <f t="shared" si="0"/>
        <v>0</v>
      </c>
    </row>
    <row r="21" spans="1:8" ht="27">
      <c r="A21" s="19">
        <v>16</v>
      </c>
      <c r="B21" s="262" t="s">
        <v>691</v>
      </c>
      <c r="C21" s="263"/>
      <c r="D21" s="263"/>
      <c r="E21" s="104" t="s">
        <v>3808</v>
      </c>
      <c r="F21" s="84">
        <f>ROUND(F22+F23,2)</f>
        <v>0</v>
      </c>
      <c r="G21" s="84">
        <f>ROUND(G22+G23,2)</f>
        <v>0</v>
      </c>
      <c r="H21" s="84">
        <f t="shared" si="0"/>
        <v>0</v>
      </c>
    </row>
    <row r="22" spans="1:8" ht="27">
      <c r="A22" s="19">
        <v>17</v>
      </c>
      <c r="B22" s="262" t="s">
        <v>692</v>
      </c>
      <c r="C22" s="263"/>
      <c r="D22" s="263"/>
      <c r="E22" s="104" t="s">
        <v>3809</v>
      </c>
      <c r="F22" s="83">
        <v>0</v>
      </c>
      <c r="G22" s="83">
        <v>0</v>
      </c>
      <c r="H22" s="84">
        <f t="shared" si="0"/>
        <v>0</v>
      </c>
    </row>
    <row r="23" spans="1:8" ht="27">
      <c r="A23" s="19">
        <v>18</v>
      </c>
      <c r="B23" s="262" t="s">
        <v>693</v>
      </c>
      <c r="C23" s="263"/>
      <c r="D23" s="263"/>
      <c r="E23" s="104" t="s">
        <v>3810</v>
      </c>
      <c r="F23" s="83">
        <v>0</v>
      </c>
      <c r="G23" s="83">
        <v>0</v>
      </c>
      <c r="H23" s="84">
        <f t="shared" si="0"/>
        <v>0</v>
      </c>
    </row>
    <row r="24" spans="1:8" ht="27">
      <c r="A24" s="19">
        <v>19</v>
      </c>
      <c r="B24" s="262" t="s">
        <v>694</v>
      </c>
      <c r="C24" s="263"/>
      <c r="D24" s="263"/>
      <c r="E24" s="104" t="s">
        <v>3811</v>
      </c>
      <c r="F24" s="83">
        <v>0</v>
      </c>
      <c r="G24" s="83">
        <v>0</v>
      </c>
      <c r="H24" s="84">
        <f t="shared" si="0"/>
        <v>0</v>
      </c>
    </row>
    <row r="25" spans="1:8" ht="27">
      <c r="A25" s="19">
        <v>20</v>
      </c>
      <c r="B25" s="262" t="s">
        <v>44</v>
      </c>
      <c r="C25" s="263"/>
      <c r="D25" s="263"/>
      <c r="E25" s="104" t="s">
        <v>3812</v>
      </c>
      <c r="F25" s="83">
        <v>0</v>
      </c>
      <c r="G25" s="83">
        <v>0</v>
      </c>
      <c r="H25" s="84">
        <f t="shared" si="0"/>
        <v>0</v>
      </c>
    </row>
    <row r="26" spans="1:8" ht="13.5">
      <c r="A26" s="19">
        <v>21</v>
      </c>
      <c r="B26" s="262" t="s">
        <v>695</v>
      </c>
      <c r="C26" s="263"/>
      <c r="D26" s="263"/>
      <c r="E26" s="104" t="s">
        <v>3813</v>
      </c>
      <c r="F26" s="84">
        <f>ROUND(F27+F28+F29+F30,2)</f>
        <v>0</v>
      </c>
      <c r="G26" s="84">
        <f>ROUND(G27+G28+G29+G30,2)</f>
        <v>0</v>
      </c>
      <c r="H26" s="84">
        <f t="shared" si="0"/>
        <v>0</v>
      </c>
    </row>
    <row r="27" spans="1:8" ht="40.5">
      <c r="A27" s="19">
        <v>22</v>
      </c>
      <c r="B27" s="262" t="s">
        <v>696</v>
      </c>
      <c r="C27" s="263"/>
      <c r="D27" s="263"/>
      <c r="E27" s="104" t="s">
        <v>3814</v>
      </c>
      <c r="F27" s="83">
        <v>0</v>
      </c>
      <c r="G27" s="83">
        <v>0</v>
      </c>
      <c r="H27" s="84">
        <f t="shared" si="0"/>
        <v>0</v>
      </c>
    </row>
    <row r="28" spans="1:8" ht="27">
      <c r="A28" s="19">
        <v>23</v>
      </c>
      <c r="B28" s="262" t="s">
        <v>697</v>
      </c>
      <c r="C28" s="263"/>
      <c r="D28" s="263"/>
      <c r="E28" s="104" t="s">
        <v>3815</v>
      </c>
      <c r="F28" s="83">
        <v>0</v>
      </c>
      <c r="G28" s="83">
        <v>0</v>
      </c>
      <c r="H28" s="84">
        <f t="shared" si="0"/>
        <v>0</v>
      </c>
    </row>
    <row r="29" spans="1:8" ht="40.5">
      <c r="A29" s="19">
        <v>24</v>
      </c>
      <c r="B29" s="262" t="s">
        <v>698</v>
      </c>
      <c r="C29" s="263"/>
      <c r="D29" s="263"/>
      <c r="E29" s="104" t="s">
        <v>3816</v>
      </c>
      <c r="F29" s="83">
        <v>0</v>
      </c>
      <c r="G29" s="83">
        <v>0</v>
      </c>
      <c r="H29" s="84">
        <f t="shared" si="0"/>
        <v>0</v>
      </c>
    </row>
    <row r="30" spans="1:8" ht="27">
      <c r="A30" s="19">
        <v>25</v>
      </c>
      <c r="B30" s="262" t="s">
        <v>45</v>
      </c>
      <c r="C30" s="263"/>
      <c r="D30" s="263"/>
      <c r="E30" s="104" t="s">
        <v>3817</v>
      </c>
      <c r="F30" s="83">
        <v>0</v>
      </c>
      <c r="G30" s="83">
        <v>0</v>
      </c>
      <c r="H30" s="84">
        <f t="shared" si="0"/>
        <v>0</v>
      </c>
    </row>
    <row r="31" spans="1:8" ht="13.5">
      <c r="A31" s="19">
        <v>26</v>
      </c>
      <c r="B31" s="262" t="s">
        <v>699</v>
      </c>
      <c r="C31" s="263"/>
      <c r="D31" s="263"/>
      <c r="E31" s="104" t="s">
        <v>3818</v>
      </c>
      <c r="F31" s="84">
        <f>ROUND(F32+F33+F34+F35,2)</f>
        <v>0</v>
      </c>
      <c r="G31" s="84">
        <f>ROUND(G32+G33+G34+G35,2)</f>
        <v>0</v>
      </c>
      <c r="H31" s="84">
        <f t="shared" si="0"/>
        <v>0</v>
      </c>
    </row>
    <row r="32" spans="1:8" ht="40.5">
      <c r="A32" s="19">
        <v>27</v>
      </c>
      <c r="B32" s="262" t="s">
        <v>700</v>
      </c>
      <c r="C32" s="263"/>
      <c r="D32" s="263"/>
      <c r="E32" s="104" t="s">
        <v>3819</v>
      </c>
      <c r="F32" s="83">
        <v>0</v>
      </c>
      <c r="G32" s="83">
        <v>0</v>
      </c>
      <c r="H32" s="84">
        <f t="shared" si="0"/>
        <v>0</v>
      </c>
    </row>
    <row r="33" spans="1:8" ht="40.5">
      <c r="A33" s="19">
        <v>28</v>
      </c>
      <c r="B33" s="262" t="s">
        <v>701</v>
      </c>
      <c r="C33" s="263"/>
      <c r="D33" s="263"/>
      <c r="E33" s="104" t="s">
        <v>3820</v>
      </c>
      <c r="F33" s="83">
        <v>0</v>
      </c>
      <c r="G33" s="83">
        <v>0</v>
      </c>
      <c r="H33" s="84">
        <f t="shared" si="0"/>
        <v>0</v>
      </c>
    </row>
    <row r="34" spans="1:8" ht="40.5">
      <c r="A34" s="19">
        <v>29</v>
      </c>
      <c r="B34" s="262" t="s">
        <v>702</v>
      </c>
      <c r="C34" s="263"/>
      <c r="D34" s="263"/>
      <c r="E34" s="104" t="s">
        <v>3821</v>
      </c>
      <c r="F34" s="83">
        <v>0</v>
      </c>
      <c r="G34" s="83">
        <v>0</v>
      </c>
      <c r="H34" s="84">
        <f t="shared" si="0"/>
        <v>0</v>
      </c>
    </row>
    <row r="35" spans="1:8" ht="27">
      <c r="A35" s="19">
        <v>30</v>
      </c>
      <c r="B35" s="262" t="s">
        <v>45</v>
      </c>
      <c r="C35" s="263"/>
      <c r="D35" s="263"/>
      <c r="E35" s="104" t="s">
        <v>3822</v>
      </c>
      <c r="F35" s="83">
        <v>0</v>
      </c>
      <c r="G35" s="83">
        <v>0</v>
      </c>
      <c r="H35" s="84">
        <f t="shared" si="0"/>
        <v>0</v>
      </c>
    </row>
    <row r="36" spans="1:8" ht="13.5">
      <c r="A36" s="19">
        <v>31</v>
      </c>
      <c r="B36" s="262" t="s">
        <v>703</v>
      </c>
      <c r="C36" s="263"/>
      <c r="D36" s="263"/>
      <c r="E36" s="104" t="s">
        <v>3823</v>
      </c>
      <c r="F36" s="84">
        <f>ROUND(F37+F38+F39,2)</f>
        <v>0</v>
      </c>
      <c r="G36" s="84">
        <f>ROUND(G37+G38+G39,2)</f>
        <v>0</v>
      </c>
      <c r="H36" s="84">
        <f t="shared" si="0"/>
        <v>0</v>
      </c>
    </row>
    <row r="37" spans="1:8" ht="40.5">
      <c r="A37" s="19">
        <v>32</v>
      </c>
      <c r="B37" s="262" t="s">
        <v>704</v>
      </c>
      <c r="C37" s="263"/>
      <c r="D37" s="263"/>
      <c r="E37" s="104" t="s">
        <v>3824</v>
      </c>
      <c r="F37" s="83">
        <v>0</v>
      </c>
      <c r="G37" s="83">
        <v>0</v>
      </c>
      <c r="H37" s="84">
        <f t="shared" si="0"/>
        <v>0</v>
      </c>
    </row>
    <row r="38" spans="1:8" ht="27">
      <c r="A38" s="19">
        <v>33</v>
      </c>
      <c r="B38" s="262" t="s">
        <v>705</v>
      </c>
      <c r="C38" s="263"/>
      <c r="D38" s="263"/>
      <c r="E38" s="104" t="s">
        <v>3825</v>
      </c>
      <c r="F38" s="83">
        <v>0</v>
      </c>
      <c r="G38" s="83">
        <v>0</v>
      </c>
      <c r="H38" s="84">
        <f t="shared" si="0"/>
        <v>0</v>
      </c>
    </row>
    <row r="39" spans="1:8" ht="27">
      <c r="A39" s="19">
        <v>34</v>
      </c>
      <c r="B39" s="262" t="s">
        <v>502</v>
      </c>
      <c r="C39" s="263"/>
      <c r="D39" s="263"/>
      <c r="E39" s="104" t="s">
        <v>3826</v>
      </c>
      <c r="F39" s="83">
        <v>0</v>
      </c>
      <c r="G39" s="83">
        <v>0</v>
      </c>
      <c r="H39" s="84">
        <f t="shared" si="0"/>
        <v>0</v>
      </c>
    </row>
    <row r="40" spans="1:8" ht="40.5">
      <c r="A40" s="19">
        <v>35</v>
      </c>
      <c r="B40" s="262" t="s">
        <v>706</v>
      </c>
      <c r="C40" s="263"/>
      <c r="D40" s="263"/>
      <c r="E40" s="104" t="s">
        <v>3827</v>
      </c>
      <c r="F40" s="84">
        <f>ROUND(F41+F42+F43,2)</f>
        <v>0</v>
      </c>
      <c r="G40" s="84">
        <f>ROUND(G41+G42+G43,2)</f>
        <v>0</v>
      </c>
      <c r="H40" s="84">
        <f t="shared" si="0"/>
        <v>0</v>
      </c>
    </row>
    <row r="41" spans="1:8" ht="27">
      <c r="A41" s="19">
        <v>36</v>
      </c>
      <c r="B41" s="262" t="s">
        <v>707</v>
      </c>
      <c r="C41" s="263"/>
      <c r="D41" s="263"/>
      <c r="E41" s="104" t="s">
        <v>3828</v>
      </c>
      <c r="F41" s="83">
        <v>0</v>
      </c>
      <c r="G41" s="83">
        <v>0</v>
      </c>
      <c r="H41" s="84">
        <f t="shared" si="0"/>
        <v>0</v>
      </c>
    </row>
    <row r="42" spans="1:8" ht="27">
      <c r="A42" s="19">
        <v>37</v>
      </c>
      <c r="B42" s="262" t="s">
        <v>708</v>
      </c>
      <c r="C42" s="263"/>
      <c r="D42" s="263"/>
      <c r="E42" s="104" t="s">
        <v>3829</v>
      </c>
      <c r="F42" s="83">
        <v>0</v>
      </c>
      <c r="G42" s="83">
        <v>0</v>
      </c>
      <c r="H42" s="84">
        <f t="shared" si="0"/>
        <v>0</v>
      </c>
    </row>
    <row r="43" spans="1:8" ht="40.5">
      <c r="A43" s="19">
        <v>38</v>
      </c>
      <c r="B43" s="262" t="s">
        <v>502</v>
      </c>
      <c r="C43" s="263"/>
      <c r="D43" s="263"/>
      <c r="E43" s="104" t="s">
        <v>3830</v>
      </c>
      <c r="F43" s="83">
        <v>0</v>
      </c>
      <c r="G43" s="83">
        <v>0</v>
      </c>
      <c r="H43" s="84">
        <f t="shared" si="0"/>
        <v>0</v>
      </c>
    </row>
    <row r="44" spans="1:8" ht="27">
      <c r="A44" s="19">
        <v>39</v>
      </c>
      <c r="B44" s="262" t="s">
        <v>53</v>
      </c>
      <c r="C44" s="263"/>
      <c r="D44" s="263"/>
      <c r="E44" s="104" t="s">
        <v>3831</v>
      </c>
      <c r="F44" s="83">
        <f>ROUND(F45+F46,2)</f>
        <v>0</v>
      </c>
      <c r="G44" s="83">
        <f>ROUND(G45+G46,2)</f>
        <v>0</v>
      </c>
      <c r="H44" s="84">
        <f t="shared" si="0"/>
        <v>0</v>
      </c>
    </row>
    <row r="45" spans="1:8" ht="54">
      <c r="A45" s="19">
        <v>40</v>
      </c>
      <c r="B45" s="262" t="s">
        <v>54</v>
      </c>
      <c r="C45" s="263"/>
      <c r="D45" s="263"/>
      <c r="E45" s="104" t="s">
        <v>3832</v>
      </c>
      <c r="F45" s="83">
        <v>0</v>
      </c>
      <c r="G45" s="83">
        <v>0</v>
      </c>
      <c r="H45" s="84">
        <f t="shared" si="0"/>
        <v>0</v>
      </c>
    </row>
    <row r="46" spans="1:8" ht="27">
      <c r="A46" s="19">
        <v>41</v>
      </c>
      <c r="B46" s="262" t="s">
        <v>55</v>
      </c>
      <c r="C46" s="263"/>
      <c r="D46" s="263"/>
      <c r="E46" s="104" t="s">
        <v>3833</v>
      </c>
      <c r="F46" s="83">
        <v>0</v>
      </c>
      <c r="G46" s="83">
        <v>0</v>
      </c>
      <c r="H46" s="84">
        <f t="shared" si="0"/>
        <v>0</v>
      </c>
    </row>
    <row r="47" spans="1:8" ht="13.5">
      <c r="A47" s="19">
        <v>42</v>
      </c>
      <c r="B47" s="262" t="s">
        <v>709</v>
      </c>
      <c r="C47" s="263"/>
      <c r="D47" s="263"/>
      <c r="E47" s="104" t="s">
        <v>3834</v>
      </c>
      <c r="F47" s="83">
        <v>0</v>
      </c>
      <c r="G47" s="83">
        <v>0</v>
      </c>
      <c r="H47" s="84">
        <f t="shared" si="0"/>
        <v>0</v>
      </c>
    </row>
    <row r="48" spans="1:8" ht="13.5">
      <c r="A48" s="19">
        <v>43</v>
      </c>
      <c r="B48" s="262" t="s">
        <v>710</v>
      </c>
      <c r="C48" s="263"/>
      <c r="D48" s="263"/>
      <c r="E48" s="104" t="s">
        <v>736</v>
      </c>
      <c r="F48" s="84">
        <f>ROUND(F6+F26+F31+F36+F40+F44+F47,2)</f>
        <v>0</v>
      </c>
      <c r="G48" s="84">
        <f>ROUND(G6+G26+G31+G36+G40+G44+G47,2)</f>
        <v>0</v>
      </c>
      <c r="H48" s="84">
        <f t="shared" si="0"/>
        <v>0</v>
      </c>
    </row>
  </sheetData>
  <sheetProtection formatCells="0" formatColumns="0" formatRows="0"/>
  <mergeCells count="47">
    <mergeCell ref="A4:A5"/>
    <mergeCell ref="B4:D5"/>
    <mergeCell ref="B6:D6"/>
    <mergeCell ref="B7:D7"/>
    <mergeCell ref="B8:B10"/>
    <mergeCell ref="C8:D8"/>
    <mergeCell ref="C9:C10"/>
    <mergeCell ref="B11:B12"/>
    <mergeCell ref="C11:D11"/>
    <mergeCell ref="C12:D12"/>
    <mergeCell ref="B13:B14"/>
    <mergeCell ref="C13:D13"/>
    <mergeCell ref="C14:D14"/>
    <mergeCell ref="B26:D26"/>
    <mergeCell ref="B15:B17"/>
    <mergeCell ref="C15:D15"/>
    <mergeCell ref="C16:C17"/>
    <mergeCell ref="B18:D18"/>
    <mergeCell ref="B19:D19"/>
    <mergeCell ref="B20:D20"/>
    <mergeCell ref="B21:D21"/>
    <mergeCell ref="B22:D22"/>
    <mergeCell ref="B23:D23"/>
    <mergeCell ref="B24:D24"/>
    <mergeCell ref="B25:D25"/>
    <mergeCell ref="B38:D38"/>
    <mergeCell ref="B27:D27"/>
    <mergeCell ref="B28:D28"/>
    <mergeCell ref="B29:D29"/>
    <mergeCell ref="B30:D30"/>
    <mergeCell ref="B31:D31"/>
    <mergeCell ref="B32:D32"/>
    <mergeCell ref="B33:D33"/>
    <mergeCell ref="B34:D34"/>
    <mergeCell ref="B35:D35"/>
    <mergeCell ref="B36:D36"/>
    <mergeCell ref="B37:D37"/>
    <mergeCell ref="B45:D45"/>
    <mergeCell ref="B46:D46"/>
    <mergeCell ref="B47:D47"/>
    <mergeCell ref="B48:D48"/>
    <mergeCell ref="B39:D39"/>
    <mergeCell ref="B40:D40"/>
    <mergeCell ref="B41:D41"/>
    <mergeCell ref="B42:D42"/>
    <mergeCell ref="B43:D43"/>
    <mergeCell ref="B44:D44"/>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AD19"/>
  <sheetViews>
    <sheetView zoomScalePageLayoutView="0" workbookViewId="0" topLeftCell="A1">
      <selection activeCell="M22" sqref="M22"/>
    </sheetView>
  </sheetViews>
  <sheetFormatPr defaultColWidth="9.140625" defaultRowHeight="15"/>
  <cols>
    <col min="1" max="1" width="2.7109375" style="1" customWidth="1"/>
    <col min="4" max="4" width="9.421875" style="0" bestFit="1" customWidth="1"/>
    <col min="9" max="9" width="11.8515625" style="0" customWidth="1"/>
    <col min="10" max="10" width="13.421875" style="0" customWidth="1"/>
    <col min="11" max="11" width="11.8515625" style="0" customWidth="1"/>
    <col min="12" max="12" width="13.7109375" style="0" customWidth="1"/>
    <col min="13" max="13" width="10.140625" style="0" customWidth="1"/>
    <col min="14" max="14" width="9.421875" style="0" customWidth="1"/>
    <col min="15" max="15" width="9.7109375" style="0" customWidth="1"/>
    <col min="20" max="20" width="8.57421875" style="0" customWidth="1"/>
    <col min="21" max="21" width="12.57421875" style="0" customWidth="1"/>
    <col min="22" max="22" width="10.140625" style="0" customWidth="1"/>
    <col min="23" max="23" width="10.57421875" style="0" customWidth="1"/>
    <col min="24" max="24" width="9.8515625" style="0" customWidth="1"/>
    <col min="27" max="27" width="10.421875" style="0" customWidth="1"/>
    <col min="30" max="30" width="10.140625" style="0" customWidth="1"/>
  </cols>
  <sheetData>
    <row r="1" ht="13.5">
      <c r="A1" s="1" t="s">
        <v>4497</v>
      </c>
    </row>
    <row r="2" spans="2:13" ht="13.5">
      <c r="B2" s="173"/>
      <c r="C2" t="s">
        <v>4498</v>
      </c>
      <c r="F2" s="175"/>
      <c r="G2" t="s">
        <v>4499</v>
      </c>
      <c r="J2" s="178"/>
      <c r="K2" t="s">
        <v>4501</v>
      </c>
      <c r="L2" s="196"/>
      <c r="M2" t="s">
        <v>4661</v>
      </c>
    </row>
    <row r="3" spans="1:30" s="4" customFormat="1" ht="15.75" customHeight="1">
      <c r="A3" s="165"/>
      <c r="B3" s="165" t="s">
        <v>4468</v>
      </c>
      <c r="C3" s="165" t="s">
        <v>4469</v>
      </c>
      <c r="D3" s="165" t="s">
        <v>4470</v>
      </c>
      <c r="E3" s="175" t="s">
        <v>4471</v>
      </c>
      <c r="F3" s="175" t="s">
        <v>4472</v>
      </c>
      <c r="G3" s="175" t="s">
        <v>4473</v>
      </c>
      <c r="H3" s="175" t="s">
        <v>4474</v>
      </c>
      <c r="I3" s="175" t="s">
        <v>4475</v>
      </c>
      <c r="J3" s="175" t="s">
        <v>4476</v>
      </c>
      <c r="K3" s="175" t="s">
        <v>4477</v>
      </c>
      <c r="L3" s="175" t="s">
        <v>4478</v>
      </c>
      <c r="M3" s="165" t="s">
        <v>4479</v>
      </c>
      <c r="N3" s="165" t="s">
        <v>4480</v>
      </c>
      <c r="O3" s="165" t="s">
        <v>4481</v>
      </c>
      <c r="P3" s="165" t="s">
        <v>4482</v>
      </c>
      <c r="Q3" s="165" t="s">
        <v>4483</v>
      </c>
      <c r="R3" s="165" t="s">
        <v>4484</v>
      </c>
      <c r="S3" s="165" t="s">
        <v>4485</v>
      </c>
      <c r="T3" s="165" t="s">
        <v>4486</v>
      </c>
      <c r="U3" s="165" t="s">
        <v>4487</v>
      </c>
      <c r="V3" s="165" t="s">
        <v>4489</v>
      </c>
      <c r="W3" s="165" t="s">
        <v>4490</v>
      </c>
      <c r="X3" s="165" t="s">
        <v>4488</v>
      </c>
      <c r="Y3" s="165" t="s">
        <v>4492</v>
      </c>
      <c r="Z3" s="165" t="s">
        <v>4493</v>
      </c>
      <c r="AA3" s="165" t="s">
        <v>4491</v>
      </c>
      <c r="AB3" s="165" t="s">
        <v>4494</v>
      </c>
      <c r="AC3" s="165" t="s">
        <v>4495</v>
      </c>
      <c r="AD3" s="165" t="s">
        <v>4496</v>
      </c>
    </row>
    <row r="4" spans="1:30" s="4" customFormat="1" ht="21" customHeight="1">
      <c r="A4" s="276" t="s">
        <v>30</v>
      </c>
      <c r="B4" s="276" t="s">
        <v>4500</v>
      </c>
      <c r="C4" s="276" t="s">
        <v>4435</v>
      </c>
      <c r="D4" s="276" t="s">
        <v>4436</v>
      </c>
      <c r="E4" s="278" t="s">
        <v>4437</v>
      </c>
      <c r="F4" s="278" t="s">
        <v>4438</v>
      </c>
      <c r="G4" s="296" t="s">
        <v>4439</v>
      </c>
      <c r="H4" s="297"/>
      <c r="I4" s="296" t="s">
        <v>4443</v>
      </c>
      <c r="J4" s="297"/>
      <c r="K4" s="296" t="s">
        <v>4444</v>
      </c>
      <c r="L4" s="297"/>
      <c r="M4" s="276" t="s">
        <v>4445</v>
      </c>
      <c r="N4" s="281" t="s">
        <v>4446</v>
      </c>
      <c r="O4" s="282"/>
      <c r="P4" s="276" t="s">
        <v>4447</v>
      </c>
      <c r="Q4" s="276" t="s">
        <v>4448</v>
      </c>
      <c r="R4" s="281" t="s">
        <v>4450</v>
      </c>
      <c r="S4" s="248"/>
      <c r="T4" s="248"/>
      <c r="U4" s="282"/>
      <c r="V4" s="286" t="s">
        <v>4456</v>
      </c>
      <c r="W4" s="287"/>
      <c r="X4" s="287"/>
      <c r="Y4" s="287"/>
      <c r="Z4" s="287"/>
      <c r="AA4" s="288"/>
      <c r="AB4" s="289" t="s">
        <v>4461</v>
      </c>
      <c r="AC4" s="290"/>
      <c r="AD4" s="291"/>
    </row>
    <row r="5" spans="1:30" s="4" customFormat="1" ht="24.75" customHeight="1">
      <c r="A5" s="280"/>
      <c r="B5" s="280"/>
      <c r="C5" s="280"/>
      <c r="D5" s="280"/>
      <c r="E5" s="295"/>
      <c r="F5" s="295"/>
      <c r="G5" s="298"/>
      <c r="H5" s="299"/>
      <c r="I5" s="298"/>
      <c r="J5" s="299"/>
      <c r="K5" s="298"/>
      <c r="L5" s="299"/>
      <c r="M5" s="280"/>
      <c r="N5" s="283"/>
      <c r="O5" s="285"/>
      <c r="P5" s="280"/>
      <c r="Q5" s="280"/>
      <c r="R5" s="283"/>
      <c r="S5" s="284"/>
      <c r="T5" s="284"/>
      <c r="U5" s="285"/>
      <c r="V5" s="286" t="s">
        <v>4457</v>
      </c>
      <c r="W5" s="287"/>
      <c r="X5" s="288"/>
      <c r="Y5" s="286" t="s">
        <v>4459</v>
      </c>
      <c r="Z5" s="287"/>
      <c r="AA5" s="288"/>
      <c r="AB5" s="292"/>
      <c r="AC5" s="293"/>
      <c r="AD5" s="294"/>
    </row>
    <row r="6" spans="1:30" s="4" customFormat="1" ht="28.5" customHeight="1">
      <c r="A6" s="280"/>
      <c r="B6" s="280"/>
      <c r="C6" s="277"/>
      <c r="D6" s="277"/>
      <c r="E6" s="279"/>
      <c r="F6" s="279"/>
      <c r="G6" s="174" t="s">
        <v>4440</v>
      </c>
      <c r="H6" s="174" t="s">
        <v>4441</v>
      </c>
      <c r="I6" s="174" t="s">
        <v>4442</v>
      </c>
      <c r="J6" s="174" t="s">
        <v>4441</v>
      </c>
      <c r="K6" s="174" t="s">
        <v>4442</v>
      </c>
      <c r="L6" s="174" t="s">
        <v>4441</v>
      </c>
      <c r="M6" s="277"/>
      <c r="N6" s="166" t="s">
        <v>4452</v>
      </c>
      <c r="O6" s="166" t="s">
        <v>4441</v>
      </c>
      <c r="P6" s="277"/>
      <c r="Q6" s="277"/>
      <c r="R6" s="174" t="s">
        <v>4452</v>
      </c>
      <c r="S6" s="174" t="s">
        <v>4453</v>
      </c>
      <c r="T6" s="174" t="s">
        <v>4454</v>
      </c>
      <c r="U6" s="165" t="s">
        <v>4451</v>
      </c>
      <c r="V6" s="174" t="s">
        <v>4452</v>
      </c>
      <c r="W6" s="174" t="s">
        <v>4454</v>
      </c>
      <c r="X6" s="165" t="s">
        <v>4451</v>
      </c>
      <c r="Y6" s="174" t="s">
        <v>4452</v>
      </c>
      <c r="Z6" s="174" t="s">
        <v>4454</v>
      </c>
      <c r="AA6" s="165" t="s">
        <v>4451</v>
      </c>
      <c r="AB6" s="174" t="s">
        <v>4452</v>
      </c>
      <c r="AC6" s="174" t="s">
        <v>4454</v>
      </c>
      <c r="AD6" s="165" t="s">
        <v>4451</v>
      </c>
    </row>
    <row r="7" spans="1:30" ht="13.5">
      <c r="A7" s="280"/>
      <c r="B7" s="280"/>
      <c r="C7" s="276">
        <v>1</v>
      </c>
      <c r="D7" s="276">
        <v>2</v>
      </c>
      <c r="E7" s="278">
        <v>4.1</v>
      </c>
      <c r="F7" s="278">
        <v>4</v>
      </c>
      <c r="G7" s="278">
        <v>5</v>
      </c>
      <c r="H7" s="278">
        <v>6</v>
      </c>
      <c r="I7" s="278">
        <v>7</v>
      </c>
      <c r="J7" s="278">
        <v>8</v>
      </c>
      <c r="K7" s="278">
        <v>9</v>
      </c>
      <c r="L7" s="278">
        <v>10</v>
      </c>
      <c r="M7" s="166">
        <v>3</v>
      </c>
      <c r="N7" s="166">
        <v>4</v>
      </c>
      <c r="O7" s="166">
        <v>5</v>
      </c>
      <c r="P7" s="166">
        <v>6</v>
      </c>
      <c r="Q7" s="166">
        <v>7</v>
      </c>
      <c r="R7" s="278">
        <v>15</v>
      </c>
      <c r="S7" s="278">
        <v>16</v>
      </c>
      <c r="T7" s="278">
        <v>17</v>
      </c>
      <c r="U7" s="165">
        <v>8</v>
      </c>
      <c r="V7" s="278">
        <v>18</v>
      </c>
      <c r="W7" s="278">
        <v>19</v>
      </c>
      <c r="X7" s="165">
        <v>9</v>
      </c>
      <c r="Y7" s="278">
        <v>20</v>
      </c>
      <c r="Z7" s="278">
        <v>21</v>
      </c>
      <c r="AA7" s="165">
        <v>10</v>
      </c>
      <c r="AB7" s="278">
        <v>22</v>
      </c>
      <c r="AC7" s="278">
        <v>23</v>
      </c>
      <c r="AD7" s="165">
        <v>11</v>
      </c>
    </row>
    <row r="8" spans="1:30" ht="16.5" customHeight="1">
      <c r="A8" s="277"/>
      <c r="B8" s="277"/>
      <c r="C8" s="277"/>
      <c r="D8" s="277"/>
      <c r="E8" s="279"/>
      <c r="F8" s="279"/>
      <c r="G8" s="279"/>
      <c r="H8" s="279"/>
      <c r="I8" s="279"/>
      <c r="J8" s="279"/>
      <c r="K8" s="279"/>
      <c r="L8" s="279"/>
      <c r="M8" s="174">
        <v>11</v>
      </c>
      <c r="N8" s="174">
        <v>12</v>
      </c>
      <c r="O8" s="174">
        <v>13</v>
      </c>
      <c r="P8" s="174">
        <v>14</v>
      </c>
      <c r="Q8" s="174" t="s">
        <v>4449</v>
      </c>
      <c r="R8" s="279"/>
      <c r="S8" s="279"/>
      <c r="T8" s="279"/>
      <c r="U8" s="174" t="s">
        <v>4455</v>
      </c>
      <c r="V8" s="279"/>
      <c r="W8" s="279"/>
      <c r="X8" s="174" t="s">
        <v>4458</v>
      </c>
      <c r="Y8" s="279"/>
      <c r="Z8" s="279"/>
      <c r="AA8" s="174" t="s">
        <v>4460</v>
      </c>
      <c r="AB8" s="279"/>
      <c r="AC8" s="279"/>
      <c r="AD8" s="174" t="s">
        <v>4462</v>
      </c>
    </row>
    <row r="9" spans="1:30" ht="13.5">
      <c r="A9" s="177">
        <v>1</v>
      </c>
      <c r="B9" s="176" t="s">
        <v>4463</v>
      </c>
      <c r="C9" s="172"/>
      <c r="D9" s="179"/>
      <c r="E9" s="179"/>
      <c r="F9" s="179"/>
      <c r="G9" s="179"/>
      <c r="H9" s="179"/>
      <c r="I9" s="179"/>
      <c r="J9" s="179"/>
      <c r="K9" s="179"/>
      <c r="L9" s="179"/>
      <c r="M9" s="197"/>
      <c r="N9" s="197"/>
      <c r="O9" s="197"/>
      <c r="P9" s="179"/>
      <c r="Q9" s="179"/>
      <c r="R9" s="179"/>
      <c r="S9" s="179"/>
      <c r="T9" s="179"/>
      <c r="U9" s="179"/>
      <c r="V9" s="179"/>
      <c r="W9" s="179"/>
      <c r="X9" s="179"/>
      <c r="Y9" s="179"/>
      <c r="Z9" s="179"/>
      <c r="AA9" s="179"/>
      <c r="AB9" s="179"/>
      <c r="AC9" s="179"/>
      <c r="AD9" s="179"/>
    </row>
    <row r="10" spans="1:30" ht="13.5">
      <c r="A10" s="177">
        <v>2</v>
      </c>
      <c r="B10" s="177" t="s">
        <v>4464</v>
      </c>
      <c r="C10" s="172"/>
      <c r="D10" s="179"/>
      <c r="E10" s="179"/>
      <c r="F10" s="179"/>
      <c r="G10" s="179"/>
      <c r="H10" s="179"/>
      <c r="I10" s="179"/>
      <c r="J10" s="179"/>
      <c r="K10" s="179"/>
      <c r="L10" s="179"/>
      <c r="M10" s="197"/>
      <c r="N10" s="197"/>
      <c r="O10" s="197"/>
      <c r="P10" s="179"/>
      <c r="Q10" s="179"/>
      <c r="R10" s="179"/>
      <c r="S10" s="179"/>
      <c r="T10" s="179"/>
      <c r="U10" s="179"/>
      <c r="V10" s="179"/>
      <c r="W10" s="179"/>
      <c r="X10" s="179"/>
      <c r="Y10" s="179"/>
      <c r="Z10" s="179"/>
      <c r="AA10" s="179"/>
      <c r="AB10" s="179"/>
      <c r="AC10" s="179"/>
      <c r="AD10" s="179"/>
    </row>
    <row r="11" spans="1:30" ht="13.5">
      <c r="A11" s="177">
        <v>3</v>
      </c>
      <c r="B11" s="177" t="s">
        <v>4465</v>
      </c>
      <c r="C11" s="172"/>
      <c r="D11" s="179"/>
      <c r="E11" s="179"/>
      <c r="F11" s="179"/>
      <c r="G11" s="179"/>
      <c r="H11" s="179"/>
      <c r="I11" s="179"/>
      <c r="J11" s="179"/>
      <c r="K11" s="179"/>
      <c r="L11" s="179"/>
      <c r="M11" s="197"/>
      <c r="N11" s="197"/>
      <c r="O11" s="197"/>
      <c r="P11" s="179"/>
      <c r="Q11" s="179"/>
      <c r="R11" s="179"/>
      <c r="S11" s="179"/>
      <c r="T11" s="179"/>
      <c r="U11" s="179"/>
      <c r="V11" s="179"/>
      <c r="W11" s="179"/>
      <c r="X11" s="179"/>
      <c r="Y11" s="179"/>
      <c r="Z11" s="179"/>
      <c r="AA11" s="179"/>
      <c r="AB11" s="179"/>
      <c r="AC11" s="179"/>
      <c r="AD11" s="179"/>
    </row>
    <row r="12" spans="1:30" ht="13.5">
      <c r="A12" s="177">
        <v>4</v>
      </c>
      <c r="B12" s="177" t="s">
        <v>4466</v>
      </c>
      <c r="C12" s="172"/>
      <c r="D12" s="179"/>
      <c r="E12" s="179"/>
      <c r="F12" s="179"/>
      <c r="G12" s="179"/>
      <c r="H12" s="179"/>
      <c r="I12" s="179"/>
      <c r="J12" s="179"/>
      <c r="K12" s="179"/>
      <c r="L12" s="179"/>
      <c r="M12" s="197"/>
      <c r="N12" s="197"/>
      <c r="O12" s="197"/>
      <c r="P12" s="179"/>
      <c r="Q12" s="179"/>
      <c r="R12" s="179"/>
      <c r="S12" s="179"/>
      <c r="T12" s="179"/>
      <c r="U12" s="179"/>
      <c r="V12" s="179"/>
      <c r="W12" s="179"/>
      <c r="X12" s="179"/>
      <c r="Y12" s="179"/>
      <c r="Z12" s="179"/>
      <c r="AA12" s="179"/>
      <c r="AB12" s="179"/>
      <c r="AC12" s="179"/>
      <c r="AD12" s="179"/>
    </row>
    <row r="13" spans="1:30" ht="13.5">
      <c r="A13" s="177">
        <v>5</v>
      </c>
      <c r="B13" s="177" t="s">
        <v>4467</v>
      </c>
      <c r="C13" s="172"/>
      <c r="D13" s="179"/>
      <c r="E13" s="179"/>
      <c r="F13" s="179"/>
      <c r="G13" s="179"/>
      <c r="H13" s="179"/>
      <c r="I13" s="179"/>
      <c r="J13" s="179"/>
      <c r="K13" s="179"/>
      <c r="L13" s="179"/>
      <c r="M13" s="197"/>
      <c r="N13" s="197"/>
      <c r="O13" s="197"/>
      <c r="P13" s="179"/>
      <c r="Q13" s="179"/>
      <c r="R13" s="179"/>
      <c r="S13" s="179"/>
      <c r="T13" s="179"/>
      <c r="U13" s="179"/>
      <c r="V13" s="179"/>
      <c r="W13" s="179"/>
      <c r="X13" s="179"/>
      <c r="Y13" s="179"/>
      <c r="Z13" s="179"/>
      <c r="AA13" s="179"/>
      <c r="AB13" s="179"/>
      <c r="AC13" s="179"/>
      <c r="AD13" s="179"/>
    </row>
    <row r="14" spans="1:30" ht="13.5">
      <c r="A14" s="177">
        <v>6</v>
      </c>
      <c r="B14" s="177" t="s">
        <v>536</v>
      </c>
      <c r="C14" s="172"/>
      <c r="D14" s="179"/>
      <c r="E14" s="179"/>
      <c r="F14" s="179"/>
      <c r="G14" s="179"/>
      <c r="H14" s="179"/>
      <c r="I14" s="179"/>
      <c r="J14" s="179"/>
      <c r="K14" s="179"/>
      <c r="L14" s="179"/>
      <c r="M14" s="197"/>
      <c r="N14" s="197"/>
      <c r="O14" s="197"/>
      <c r="P14" s="179"/>
      <c r="Q14" s="179"/>
      <c r="R14" s="179"/>
      <c r="S14" s="179"/>
      <c r="T14" s="179"/>
      <c r="U14" s="179"/>
      <c r="V14" s="179"/>
      <c r="W14" s="179"/>
      <c r="X14" s="179"/>
      <c r="Y14" s="179"/>
      <c r="Z14" s="179"/>
      <c r="AA14" s="179"/>
      <c r="AB14" s="179"/>
      <c r="AC14" s="179"/>
      <c r="AD14" s="179"/>
    </row>
    <row r="15" spans="1:30" ht="13.5">
      <c r="A15" s="177">
        <v>7</v>
      </c>
      <c r="B15" s="177" t="s">
        <v>537</v>
      </c>
      <c r="C15" s="172"/>
      <c r="D15" s="179"/>
      <c r="E15" s="179"/>
      <c r="F15" s="179"/>
      <c r="G15" s="179"/>
      <c r="H15" s="179"/>
      <c r="I15" s="179"/>
      <c r="J15" s="179"/>
      <c r="K15" s="179"/>
      <c r="L15" s="179"/>
      <c r="M15" s="197"/>
      <c r="N15" s="197"/>
      <c r="O15" s="197"/>
      <c r="P15" s="179"/>
      <c r="Q15" s="179"/>
      <c r="R15" s="179"/>
      <c r="S15" s="179"/>
      <c r="T15" s="179"/>
      <c r="U15" s="179"/>
      <c r="V15" s="179"/>
      <c r="W15" s="179"/>
      <c r="X15" s="179"/>
      <c r="Y15" s="179"/>
      <c r="Z15" s="179"/>
      <c r="AA15" s="179"/>
      <c r="AB15" s="179"/>
      <c r="AC15" s="179"/>
      <c r="AD15" s="179"/>
    </row>
    <row r="16" spans="1:30" ht="13.5">
      <c r="A16" s="177">
        <v>8</v>
      </c>
      <c r="B16" s="177" t="s">
        <v>538</v>
      </c>
      <c r="C16" s="172"/>
      <c r="D16" s="179"/>
      <c r="E16" s="179"/>
      <c r="F16" s="179"/>
      <c r="G16" s="179"/>
      <c r="H16" s="179"/>
      <c r="I16" s="179"/>
      <c r="J16" s="179"/>
      <c r="K16" s="179"/>
      <c r="L16" s="179"/>
      <c r="M16" s="197"/>
      <c r="N16" s="197"/>
      <c r="O16" s="197"/>
      <c r="P16" s="179"/>
      <c r="Q16" s="179"/>
      <c r="R16" s="179"/>
      <c r="S16" s="179"/>
      <c r="T16" s="179"/>
      <c r="U16" s="179"/>
      <c r="V16" s="179"/>
      <c r="W16" s="179"/>
      <c r="X16" s="179"/>
      <c r="Y16" s="179"/>
      <c r="Z16" s="179"/>
      <c r="AA16" s="179"/>
      <c r="AB16" s="179"/>
      <c r="AC16" s="179"/>
      <c r="AD16" s="179"/>
    </row>
    <row r="17" spans="1:30" ht="13.5">
      <c r="A17" s="177">
        <v>9</v>
      </c>
      <c r="B17" s="177" t="s">
        <v>104</v>
      </c>
      <c r="C17" s="172"/>
      <c r="D17" s="179"/>
      <c r="E17" s="179"/>
      <c r="F17" s="179"/>
      <c r="G17" s="179"/>
      <c r="H17" s="179"/>
      <c r="I17" s="179"/>
      <c r="J17" s="179"/>
      <c r="K17" s="179"/>
      <c r="L17" s="179"/>
      <c r="M17" s="197"/>
      <c r="N17" s="197"/>
      <c r="O17" s="197"/>
      <c r="P17" s="179"/>
      <c r="Q17" s="179"/>
      <c r="R17" s="179"/>
      <c r="S17" s="179"/>
      <c r="T17" s="179"/>
      <c r="U17" s="179"/>
      <c r="V17" s="179"/>
      <c r="W17" s="179"/>
      <c r="X17" s="179"/>
      <c r="Y17" s="179"/>
      <c r="Z17" s="179"/>
      <c r="AA17" s="179"/>
      <c r="AB17" s="179"/>
      <c r="AC17" s="179"/>
      <c r="AD17" s="179"/>
    </row>
    <row r="18" spans="1:30" ht="13.5">
      <c r="A18" s="177">
        <v>10</v>
      </c>
      <c r="B18" s="177" t="s">
        <v>103</v>
      </c>
      <c r="C18" s="172"/>
      <c r="D18" s="179"/>
      <c r="E18" s="179"/>
      <c r="F18" s="179"/>
      <c r="G18" s="179"/>
      <c r="H18" s="179"/>
      <c r="I18" s="179"/>
      <c r="J18" s="179"/>
      <c r="K18" s="179"/>
      <c r="L18" s="179"/>
      <c r="M18" s="197"/>
      <c r="N18" s="197"/>
      <c r="O18" s="197"/>
      <c r="P18" s="179"/>
      <c r="Q18" s="179"/>
      <c r="R18" s="179"/>
      <c r="S18" s="179"/>
      <c r="T18" s="179"/>
      <c r="U18" s="179"/>
      <c r="V18" s="179"/>
      <c r="W18" s="179"/>
      <c r="X18" s="179"/>
      <c r="Y18" s="179"/>
      <c r="Z18" s="179"/>
      <c r="AA18" s="179"/>
      <c r="AB18" s="179"/>
      <c r="AC18" s="179"/>
      <c r="AD18" s="179"/>
    </row>
    <row r="19" spans="1:30" ht="13.5">
      <c r="A19" s="177">
        <v>11</v>
      </c>
      <c r="B19" s="177" t="s">
        <v>102</v>
      </c>
      <c r="C19" s="172">
        <v>2018</v>
      </c>
      <c r="D19" s="179">
        <v>1000</v>
      </c>
      <c r="E19" s="180"/>
      <c r="F19" s="180"/>
      <c r="G19" s="175"/>
      <c r="H19" s="175"/>
      <c r="I19" s="180"/>
      <c r="J19" s="180"/>
      <c r="K19" s="180"/>
      <c r="L19" s="180"/>
      <c r="M19" s="197">
        <v>0</v>
      </c>
      <c r="N19" s="197">
        <v>0</v>
      </c>
      <c r="O19" s="197">
        <v>0</v>
      </c>
      <c r="P19" s="179"/>
      <c r="Q19" s="179"/>
      <c r="R19" s="179"/>
      <c r="S19" s="180"/>
      <c r="T19" s="179"/>
      <c r="U19" s="179"/>
      <c r="V19" s="180"/>
      <c r="W19" s="180"/>
      <c r="X19" s="180"/>
      <c r="Y19" s="180"/>
      <c r="Z19" s="180"/>
      <c r="AA19" s="180"/>
      <c r="AB19" s="179">
        <v>0</v>
      </c>
      <c r="AC19" s="179">
        <v>0</v>
      </c>
      <c r="AD19" s="179">
        <v>0</v>
      </c>
    </row>
  </sheetData>
  <sheetProtection formatCells="0" formatColumns="0" formatRows="0"/>
  <mergeCells count="37">
    <mergeCell ref="Z7:Z8"/>
    <mergeCell ref="I7:I8"/>
    <mergeCell ref="J7:J8"/>
    <mergeCell ref="K7:K8"/>
    <mergeCell ref="L7:L8"/>
    <mergeCell ref="A4:A8"/>
    <mergeCell ref="B4:B8"/>
    <mergeCell ref="I4:J5"/>
    <mergeCell ref="K4:L5"/>
    <mergeCell ref="M4:M6"/>
    <mergeCell ref="N4:O5"/>
    <mergeCell ref="C7:C8"/>
    <mergeCell ref="D7:D8"/>
    <mergeCell ref="C4:C6"/>
    <mergeCell ref="V7:V8"/>
    <mergeCell ref="D4:D6"/>
    <mergeCell ref="E4:E6"/>
    <mergeCell ref="F4:F6"/>
    <mergeCell ref="G4:H5"/>
    <mergeCell ref="P4:P6"/>
    <mergeCell ref="Y7:Y8"/>
    <mergeCell ref="E7:E8"/>
    <mergeCell ref="F7:F8"/>
    <mergeCell ref="G7:G8"/>
    <mergeCell ref="H7:H8"/>
    <mergeCell ref="R7:R8"/>
    <mergeCell ref="S7:S8"/>
    <mergeCell ref="AB7:AB8"/>
    <mergeCell ref="AC7:AC8"/>
    <mergeCell ref="Q4:Q6"/>
    <mergeCell ref="R4:U5"/>
    <mergeCell ref="V5:X5"/>
    <mergeCell ref="Y5:AA5"/>
    <mergeCell ref="V4:AA4"/>
    <mergeCell ref="AB4:AD5"/>
    <mergeCell ref="T7:T8"/>
    <mergeCell ref="W7:W8"/>
  </mergeCells>
  <dataValidations count="4">
    <dataValidation type="decimal" operator="greaterThanOrEqual" allowBlank="1" showInputMessage="1" showErrorMessage="1" error="“分离转出的亏损额”必须大于等于0！" sqref="M19">
      <formula1>0</formula1>
    </dataValidation>
    <dataValidation type="decimal" operator="greaterThanOrEqual" allowBlank="1" showInputMessage="1" showErrorMessage="1" error="“分离转出的亏损额”必须大于等于0！" sqref="M12 M13 M14 M15 M16 M17 M18">
      <formula1>0</formula1>
    </dataValidation>
    <dataValidation type="decimal" operator="greaterThanOrEqual" allowBlank="1" showInputMessage="1" showErrorMessage="1" error="“分离转出的亏损额”必须大于等于0！" sqref="M9 M10 M11">
      <formula1>0</formula1>
    </dataValidation>
    <dataValidation type="decimal" operator="lessThanOrEqual" allowBlank="1" showInputMessage="1" showErrorMessage="1" error="“合并、分立转入的亏损额”必须小于等于0！" sqref="N19 N18 N17 N16 N15 N14 N13 N12 N11 N10 N9 O9 O10 O11 O12 O13 O14 O15 O16 O17 O18 O19">
      <formula1>0</formula1>
    </dataValidation>
  </dataValidation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Sheet23"/>
  <dimension ref="A1:C36"/>
  <sheetViews>
    <sheetView zoomScalePageLayoutView="0" workbookViewId="0" topLeftCell="A1">
      <selection activeCell="D24" sqref="D24"/>
    </sheetView>
  </sheetViews>
  <sheetFormatPr defaultColWidth="9.140625" defaultRowHeight="15"/>
  <cols>
    <col min="1" max="1" width="9.00390625" style="1" customWidth="1"/>
    <col min="2" max="2" width="105.8515625" style="0" bestFit="1" customWidth="1"/>
    <col min="3" max="3" width="10.7109375" style="0" customWidth="1"/>
  </cols>
  <sheetData>
    <row r="1" ht="13.5">
      <c r="A1" s="1" t="s">
        <v>4521</v>
      </c>
    </row>
    <row r="3" spans="1:3" s="1" customFormat="1" ht="13.5">
      <c r="A3" s="19" t="s">
        <v>30</v>
      </c>
      <c r="B3" s="19" t="s">
        <v>38</v>
      </c>
      <c r="C3" s="19" t="s">
        <v>202</v>
      </c>
    </row>
    <row r="4" spans="1:3" ht="13.5">
      <c r="A4" s="19">
        <v>1</v>
      </c>
      <c r="B4" s="202" t="s">
        <v>4683</v>
      </c>
      <c r="C4" s="84">
        <f>ROUND(C5+C6+C12+C13+C14+C15+C16+C17+C18+C19,2)</f>
        <v>0</v>
      </c>
    </row>
    <row r="5" spans="1:3" ht="13.5">
      <c r="A5" s="19">
        <v>2</v>
      </c>
      <c r="B5" s="22" t="s">
        <v>713</v>
      </c>
      <c r="C5" s="83">
        <v>0</v>
      </c>
    </row>
    <row r="6" spans="1:3" ht="13.5">
      <c r="A6" s="19">
        <v>3</v>
      </c>
      <c r="B6" s="202" t="s">
        <v>4684</v>
      </c>
      <c r="C6" s="84">
        <f>ROUND(C7+C8+C9+C10+C11,2)</f>
        <v>0</v>
      </c>
    </row>
    <row r="7" spans="1:3" ht="13.5">
      <c r="A7" s="198">
        <v>4</v>
      </c>
      <c r="B7" s="202" t="s">
        <v>4687</v>
      </c>
      <c r="C7" s="142">
        <v>0</v>
      </c>
    </row>
    <row r="8" spans="1:3" ht="13.5">
      <c r="A8" s="198">
        <v>5</v>
      </c>
      <c r="B8" s="202" t="s">
        <v>4685</v>
      </c>
      <c r="C8" s="84">
        <v>0</v>
      </c>
    </row>
    <row r="9" spans="1:3" ht="13.5">
      <c r="A9" s="198">
        <v>6</v>
      </c>
      <c r="B9" s="202" t="s">
        <v>4686</v>
      </c>
      <c r="C9" s="84">
        <v>0</v>
      </c>
    </row>
    <row r="10" spans="1:3" ht="13.5">
      <c r="A10" s="198">
        <v>7</v>
      </c>
      <c r="B10" s="202" t="s">
        <v>4689</v>
      </c>
      <c r="C10" s="142">
        <v>0</v>
      </c>
    </row>
    <row r="11" spans="1:3" ht="13.5">
      <c r="A11" s="198">
        <v>8</v>
      </c>
      <c r="B11" s="202" t="s">
        <v>4688</v>
      </c>
      <c r="C11" s="142">
        <v>0</v>
      </c>
    </row>
    <row r="12" spans="1:3" ht="13.5">
      <c r="A12" s="198">
        <v>9</v>
      </c>
      <c r="B12" s="22" t="s">
        <v>714</v>
      </c>
      <c r="C12" s="83">
        <v>0</v>
      </c>
    </row>
    <row r="13" spans="1:3" ht="13.5">
      <c r="A13" s="198">
        <v>10</v>
      </c>
      <c r="B13" s="202" t="s">
        <v>4690</v>
      </c>
      <c r="C13" s="83">
        <v>0</v>
      </c>
    </row>
    <row r="14" spans="1:3" ht="13.5">
      <c r="A14" s="198">
        <v>11</v>
      </c>
      <c r="B14" s="202" t="s">
        <v>4691</v>
      </c>
      <c r="C14" s="83">
        <v>0</v>
      </c>
    </row>
    <row r="15" spans="1:3" ht="13.5">
      <c r="A15" s="198">
        <v>12</v>
      </c>
      <c r="B15" s="202" t="s">
        <v>4692</v>
      </c>
      <c r="C15" s="83">
        <v>0</v>
      </c>
    </row>
    <row r="16" spans="1:3" ht="13.5">
      <c r="A16" s="198">
        <v>13</v>
      </c>
      <c r="B16" s="202" t="s">
        <v>4693</v>
      </c>
      <c r="C16" s="83">
        <v>0</v>
      </c>
    </row>
    <row r="17" spans="1:3" ht="13.5">
      <c r="A17" s="198">
        <v>14</v>
      </c>
      <c r="B17" s="202" t="s">
        <v>4694</v>
      </c>
      <c r="C17" s="83">
        <v>0</v>
      </c>
    </row>
    <row r="18" spans="1:3" ht="13.5">
      <c r="A18" s="198">
        <v>15</v>
      </c>
      <c r="B18" s="202" t="s">
        <v>4695</v>
      </c>
      <c r="C18" s="83">
        <v>0</v>
      </c>
    </row>
    <row r="19" spans="1:3" ht="13.5">
      <c r="A19" s="198">
        <v>16</v>
      </c>
      <c r="B19" s="202" t="s">
        <v>4696</v>
      </c>
      <c r="C19" s="151">
        <v>0</v>
      </c>
    </row>
    <row r="20" spans="1:3" ht="13.5">
      <c r="A20" s="198">
        <v>17</v>
      </c>
      <c r="B20" s="22" t="s">
        <v>715</v>
      </c>
      <c r="C20" s="84">
        <f>ROUND(C21+C22+C26+C27,2)</f>
        <v>0</v>
      </c>
    </row>
    <row r="21" spans="1:3" ht="13.5">
      <c r="A21" s="198">
        <v>18</v>
      </c>
      <c r="B21" s="202" t="s">
        <v>4697</v>
      </c>
      <c r="C21" s="83">
        <v>0</v>
      </c>
    </row>
    <row r="22" spans="1:3" ht="13.5">
      <c r="A22" s="198">
        <v>19</v>
      </c>
      <c r="B22" s="202" t="s">
        <v>4698</v>
      </c>
      <c r="C22" s="84">
        <f>ROUND(C23+C24+C25,2)</f>
        <v>0</v>
      </c>
    </row>
    <row r="23" spans="1:3" ht="13.5">
      <c r="A23" s="198">
        <v>20</v>
      </c>
      <c r="B23" s="202" t="s">
        <v>4699</v>
      </c>
      <c r="C23" s="83">
        <v>0</v>
      </c>
    </row>
    <row r="24" spans="1:3" ht="13.5">
      <c r="A24" s="198">
        <v>21</v>
      </c>
      <c r="B24" s="202" t="s">
        <v>4700</v>
      </c>
      <c r="C24" s="83">
        <v>0</v>
      </c>
    </row>
    <row r="25" spans="1:3" ht="13.5">
      <c r="A25" s="198">
        <v>22</v>
      </c>
      <c r="B25" s="202" t="s">
        <v>4701</v>
      </c>
      <c r="C25" s="83">
        <v>0</v>
      </c>
    </row>
    <row r="26" spans="1:3" ht="13.5">
      <c r="A26" s="198">
        <v>23</v>
      </c>
      <c r="B26" s="202" t="s">
        <v>4702</v>
      </c>
      <c r="C26" s="83">
        <v>0</v>
      </c>
    </row>
    <row r="27" spans="1:3" ht="13.5">
      <c r="A27" s="198">
        <v>24</v>
      </c>
      <c r="B27" s="202" t="s">
        <v>4703</v>
      </c>
      <c r="C27" s="83">
        <v>0</v>
      </c>
    </row>
    <row r="28" spans="1:3" ht="13.5">
      <c r="A28" s="198">
        <v>24.1</v>
      </c>
      <c r="B28" s="202" t="s">
        <v>4704</v>
      </c>
      <c r="C28" s="201">
        <v>0</v>
      </c>
    </row>
    <row r="29" spans="1:3" ht="13.5">
      <c r="A29" s="198">
        <v>24.2</v>
      </c>
      <c r="B29" s="202" t="s">
        <v>4705</v>
      </c>
      <c r="C29" s="201">
        <v>0</v>
      </c>
    </row>
    <row r="30" spans="1:3" ht="13.5">
      <c r="A30" s="19">
        <v>25</v>
      </c>
      <c r="B30" s="22" t="s">
        <v>716</v>
      </c>
      <c r="C30" s="84">
        <f>ROUND(C31+C32+C33+C34+C35,2)</f>
        <v>0</v>
      </c>
    </row>
    <row r="31" spans="1:3" ht="13.5">
      <c r="A31" s="19">
        <v>26</v>
      </c>
      <c r="B31" s="22" t="s">
        <v>717</v>
      </c>
      <c r="C31" s="84">
        <v>0</v>
      </c>
    </row>
    <row r="32" spans="1:3" ht="13.5">
      <c r="A32" s="19">
        <v>27</v>
      </c>
      <c r="B32" s="22" t="s">
        <v>56</v>
      </c>
      <c r="C32" s="84">
        <v>0</v>
      </c>
    </row>
    <row r="33" spans="1:3" ht="13.5">
      <c r="A33" s="19">
        <v>28</v>
      </c>
      <c r="B33" s="22" t="s">
        <v>57</v>
      </c>
      <c r="C33" s="83">
        <v>0</v>
      </c>
    </row>
    <row r="34" spans="1:3" ht="13.5">
      <c r="A34" s="19">
        <v>29</v>
      </c>
      <c r="B34" s="22" t="s">
        <v>718</v>
      </c>
      <c r="C34" s="83">
        <v>0</v>
      </c>
    </row>
    <row r="35" spans="1:3" ht="13.5">
      <c r="A35" s="19">
        <v>30</v>
      </c>
      <c r="B35" s="22" t="s">
        <v>719</v>
      </c>
      <c r="C35" s="84">
        <v>0</v>
      </c>
    </row>
    <row r="36" spans="1:3" ht="13.5">
      <c r="A36" s="19">
        <v>31</v>
      </c>
      <c r="B36" s="22" t="s">
        <v>720</v>
      </c>
      <c r="C36" s="84">
        <f>ROUND(C4+C20+C30,2)</f>
        <v>0</v>
      </c>
    </row>
  </sheetData>
  <sheetProtection formatCells="0" formatColumns="0" formatRows="0"/>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codeName="Sheet24"/>
  <dimension ref="A1:R6"/>
  <sheetViews>
    <sheetView zoomScalePageLayoutView="0" workbookViewId="0" topLeftCell="A1">
      <selection activeCell="L19" sqref="L19:L20"/>
    </sheetView>
  </sheetViews>
  <sheetFormatPr defaultColWidth="9.140625" defaultRowHeight="15"/>
  <cols>
    <col min="1" max="1" width="11.00390625" style="0" bestFit="1" customWidth="1"/>
    <col min="2" max="3" width="9.00390625" style="91" customWidth="1"/>
    <col min="5" max="6" width="9.00390625" style="93" customWidth="1"/>
    <col min="7" max="7" width="9.00390625" style="124" customWidth="1"/>
    <col min="8" max="18" width="9.00390625" style="93" customWidth="1"/>
  </cols>
  <sheetData>
    <row r="1" spans="1:18" ht="13.5">
      <c r="A1" t="s">
        <v>760</v>
      </c>
      <c r="B1"/>
      <c r="C1"/>
      <c r="E1"/>
      <c r="F1"/>
      <c r="G1"/>
      <c r="H1"/>
      <c r="I1"/>
      <c r="J1"/>
      <c r="K1"/>
      <c r="L1"/>
      <c r="M1"/>
      <c r="N1"/>
      <c r="O1"/>
      <c r="P1"/>
      <c r="Q1"/>
      <c r="R1"/>
    </row>
    <row r="2" spans="2:18" ht="13.5">
      <c r="B2"/>
      <c r="C2"/>
      <c r="E2"/>
      <c r="F2"/>
      <c r="G2"/>
      <c r="H2"/>
      <c r="I2"/>
      <c r="J2"/>
      <c r="K2"/>
      <c r="L2"/>
      <c r="M2"/>
      <c r="N2"/>
      <c r="O2"/>
      <c r="P2"/>
      <c r="Q2"/>
      <c r="R2"/>
    </row>
    <row r="3" spans="2:18" ht="13.5">
      <c r="B3" s="25" t="s">
        <v>721</v>
      </c>
      <c r="C3" s="1" t="s">
        <v>759</v>
      </c>
      <c r="D3" s="92" t="s">
        <v>3733</v>
      </c>
      <c r="E3" s="25" t="s">
        <v>723</v>
      </c>
      <c r="F3" s="25" t="s">
        <v>724</v>
      </c>
      <c r="G3" s="25" t="s">
        <v>725</v>
      </c>
      <c r="H3" s="25" t="s">
        <v>726</v>
      </c>
      <c r="I3" s="25" t="s">
        <v>727</v>
      </c>
      <c r="J3" s="25" t="s">
        <v>728</v>
      </c>
      <c r="K3" s="25" t="s">
        <v>729</v>
      </c>
      <c r="L3" s="25" t="s">
        <v>730</v>
      </c>
      <c r="M3" s="25" t="s">
        <v>731</v>
      </c>
      <c r="N3" s="25" t="s">
        <v>732</v>
      </c>
      <c r="O3" s="25" t="s">
        <v>733</v>
      </c>
      <c r="P3" s="25" t="s">
        <v>734</v>
      </c>
      <c r="Q3" s="25" t="s">
        <v>735</v>
      </c>
      <c r="R3" s="25" t="s">
        <v>736</v>
      </c>
    </row>
    <row r="4" spans="1:18" ht="13.5">
      <c r="A4" s="300" t="s">
        <v>599</v>
      </c>
      <c r="B4" s="264" t="s">
        <v>737</v>
      </c>
      <c r="C4" s="264" t="s">
        <v>738</v>
      </c>
      <c r="D4" s="303" t="s">
        <v>3732</v>
      </c>
      <c r="E4" s="264" t="s">
        <v>739</v>
      </c>
      <c r="F4" s="264" t="s">
        <v>740</v>
      </c>
      <c r="G4" s="264" t="s">
        <v>741</v>
      </c>
      <c r="H4" s="265"/>
      <c r="I4" s="264" t="s">
        <v>742</v>
      </c>
      <c r="J4" s="265"/>
      <c r="K4" s="265"/>
      <c r="L4" s="264" t="s">
        <v>743</v>
      </c>
      <c r="M4" s="265"/>
      <c r="N4" s="265"/>
      <c r="O4" s="265"/>
      <c r="P4" s="265"/>
      <c r="Q4" s="265"/>
      <c r="R4" s="264" t="s">
        <v>105</v>
      </c>
    </row>
    <row r="5" spans="1:18" ht="108">
      <c r="A5" s="301"/>
      <c r="B5" s="265"/>
      <c r="C5" s="265"/>
      <c r="D5" s="265"/>
      <c r="E5" s="265"/>
      <c r="F5" s="265"/>
      <c r="G5" s="20" t="s">
        <v>744</v>
      </c>
      <c r="H5" s="20" t="s">
        <v>745</v>
      </c>
      <c r="I5" s="20" t="s">
        <v>746</v>
      </c>
      <c r="J5" s="20" t="s">
        <v>747</v>
      </c>
      <c r="K5" s="20" t="s">
        <v>748</v>
      </c>
      <c r="L5" s="20" t="s">
        <v>749</v>
      </c>
      <c r="M5" s="20" t="s">
        <v>750</v>
      </c>
      <c r="N5" s="20" t="s">
        <v>751</v>
      </c>
      <c r="O5" s="20" t="s">
        <v>752</v>
      </c>
      <c r="P5" s="20" t="s">
        <v>753</v>
      </c>
      <c r="Q5" s="20" t="s">
        <v>748</v>
      </c>
      <c r="R5" s="265"/>
    </row>
    <row r="6" spans="1:18" ht="40.5">
      <c r="A6" s="302"/>
      <c r="B6" s="20">
        <v>1</v>
      </c>
      <c r="C6" s="20">
        <v>2</v>
      </c>
      <c r="D6" s="20">
        <v>3</v>
      </c>
      <c r="E6" s="20">
        <v>4</v>
      </c>
      <c r="F6" s="20">
        <v>5</v>
      </c>
      <c r="G6" s="20">
        <v>6</v>
      </c>
      <c r="H6" s="20">
        <v>7</v>
      </c>
      <c r="I6" s="20">
        <v>8</v>
      </c>
      <c r="J6" s="20">
        <v>9</v>
      </c>
      <c r="K6" s="20" t="s">
        <v>754</v>
      </c>
      <c r="L6" s="20">
        <v>11</v>
      </c>
      <c r="M6" s="20">
        <v>12</v>
      </c>
      <c r="N6" s="20" t="s">
        <v>755</v>
      </c>
      <c r="O6" s="20" t="s">
        <v>756</v>
      </c>
      <c r="P6" s="20">
        <v>15</v>
      </c>
      <c r="Q6" s="20" t="s">
        <v>757</v>
      </c>
      <c r="R6" s="20" t="s">
        <v>758</v>
      </c>
    </row>
  </sheetData>
  <sheetProtection formatCells="0" formatColumns="0" formatRows="0" insertRows="0" deleteRows="0"/>
  <mergeCells count="10">
    <mergeCell ref="A4:A6"/>
    <mergeCell ref="B4:B5"/>
    <mergeCell ref="L4:Q4"/>
    <mergeCell ref="R4:R5"/>
    <mergeCell ref="C4:C5"/>
    <mergeCell ref="D4:D5"/>
    <mergeCell ref="E4:E5"/>
    <mergeCell ref="F4:F5"/>
    <mergeCell ref="G4:H4"/>
    <mergeCell ref="I4:K4"/>
  </mergeCells>
  <dataValidations count="2">
    <dataValidation type="list" allowBlank="1" showInputMessage="1" showErrorMessage="1" prompt="100|直接投资&#10;201|股票投资（不含H股）&#10;202|股票投资（沪港通H股投资）&#10;203|股票投资（深港通H股投资）" sqref="D8:D65536">
      <formula1>"100,201,202,203"</formula1>
    </dataValidation>
    <dataValidation type="list" allowBlank="1" showInputMessage="1" showErrorMessage="1" prompt="100|直接投资&#10;201|股票投资（不含H股）&#10;202|股票投资（沪港通H股投资）&#10;203|股票投资（深港通H股投资）&#10;300|创新企业CDR&#10;400|永续债" sqref="D7">
      <formula1>"100,201,202,203,300,400"</formula1>
    </dataValidation>
  </dataValidation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F56"/>
  <sheetViews>
    <sheetView zoomScalePageLayoutView="0" workbookViewId="0" topLeftCell="A23">
      <selection activeCell="E40" sqref="E40"/>
    </sheetView>
  </sheetViews>
  <sheetFormatPr defaultColWidth="9.140625" defaultRowHeight="15"/>
  <cols>
    <col min="1" max="1" width="3.421875" style="4" bestFit="1" customWidth="1"/>
    <col min="2" max="2" width="35.8515625" style="3" bestFit="1" customWidth="1"/>
    <col min="3" max="3" width="21.421875" style="3" customWidth="1"/>
    <col min="4" max="4" width="11.57421875" style="3" hidden="1" customWidth="1"/>
    <col min="5" max="5" width="25.421875" style="3" bestFit="1" customWidth="1"/>
    <col min="6" max="6" width="15.57421875" style="0" customWidth="1"/>
  </cols>
  <sheetData>
    <row r="1" spans="1:2" s="12" customFormat="1" ht="13.5">
      <c r="A1" s="1" t="s">
        <v>762</v>
      </c>
      <c r="B1" s="12" t="s">
        <v>763</v>
      </c>
    </row>
    <row r="2" ht="15" customHeight="1"/>
    <row r="3" spans="1:6" ht="13.5">
      <c r="A3" s="19">
        <v>1</v>
      </c>
      <c r="B3" s="308" t="s">
        <v>58</v>
      </c>
      <c r="C3" s="309"/>
      <c r="D3" s="121"/>
      <c r="E3" s="307"/>
      <c r="F3" s="307"/>
    </row>
    <row r="4" spans="1:6" s="1" customFormat="1" ht="13.5" hidden="1">
      <c r="A4" s="28" t="s">
        <v>588</v>
      </c>
      <c r="B4" s="28" t="s">
        <v>589</v>
      </c>
      <c r="C4" s="28"/>
      <c r="D4" s="30" t="s">
        <v>590</v>
      </c>
      <c r="F4" s="30" t="s">
        <v>761</v>
      </c>
    </row>
    <row r="5" spans="1:6" ht="13.5">
      <c r="A5" s="232" t="s">
        <v>59</v>
      </c>
      <c r="B5" s="233"/>
      <c r="C5" s="233"/>
      <c r="D5" s="233"/>
      <c r="E5" s="233"/>
      <c r="F5" s="234"/>
    </row>
    <row r="6" spans="1:6" ht="14.25" customHeight="1">
      <c r="A6" s="19">
        <v>2</v>
      </c>
      <c r="B6" s="224" t="s">
        <v>4329</v>
      </c>
      <c r="C6" s="304"/>
      <c r="D6" s="122" t="s">
        <v>3889</v>
      </c>
      <c r="E6" s="123"/>
      <c r="F6" s="96">
        <f>ROUND(F7+F11+F20+F23+F27+F38,2)</f>
        <v>0</v>
      </c>
    </row>
    <row r="7" spans="1:6" ht="13.5">
      <c r="A7" s="152">
        <v>3</v>
      </c>
      <c r="B7" s="224" t="s">
        <v>4330</v>
      </c>
      <c r="C7" s="304"/>
      <c r="D7" s="122" t="s">
        <v>3890</v>
      </c>
      <c r="E7" s="123"/>
      <c r="F7" s="96">
        <f>ROUND(F8+F9+F10,2)</f>
        <v>0</v>
      </c>
    </row>
    <row r="8" spans="1:6" ht="13.5">
      <c r="A8" s="152">
        <v>4</v>
      </c>
      <c r="B8" s="209" t="s">
        <v>60</v>
      </c>
      <c r="C8" s="304"/>
      <c r="D8" s="122" t="s">
        <v>3891</v>
      </c>
      <c r="E8" s="123"/>
      <c r="F8" s="97">
        <v>0</v>
      </c>
    </row>
    <row r="9" spans="1:6" ht="13.5">
      <c r="A9" s="152">
        <v>5</v>
      </c>
      <c r="B9" s="209" t="s">
        <v>61</v>
      </c>
      <c r="C9" s="304"/>
      <c r="D9" s="122" t="s">
        <v>3892</v>
      </c>
      <c r="E9" s="123"/>
      <c r="F9" s="97">
        <v>0</v>
      </c>
    </row>
    <row r="10" spans="1:6" ht="13.5">
      <c r="A10" s="152">
        <v>6</v>
      </c>
      <c r="B10" s="209" t="s">
        <v>62</v>
      </c>
      <c r="C10" s="304"/>
      <c r="D10" s="122" t="s">
        <v>3893</v>
      </c>
      <c r="E10" s="123"/>
      <c r="F10" s="97">
        <v>0</v>
      </c>
    </row>
    <row r="11" spans="1:6" ht="13.5">
      <c r="A11" s="152">
        <v>7</v>
      </c>
      <c r="B11" s="224" t="s">
        <v>4328</v>
      </c>
      <c r="C11" s="304"/>
      <c r="D11" s="122" t="s">
        <v>3874</v>
      </c>
      <c r="E11" s="123"/>
      <c r="F11" s="96">
        <f>ROUND(F12+F13+F14+F15+F16+F17+F18+F19,2)</f>
        <v>0</v>
      </c>
    </row>
    <row r="12" spans="1:6" ht="13.5">
      <c r="A12" s="152">
        <v>8</v>
      </c>
      <c r="B12" s="209" t="s">
        <v>83</v>
      </c>
      <c r="C12" s="304"/>
      <c r="D12" s="122" t="s">
        <v>3894</v>
      </c>
      <c r="E12" s="123"/>
      <c r="F12" s="97">
        <v>0</v>
      </c>
    </row>
    <row r="13" spans="1:6" ht="13.5">
      <c r="A13" s="152">
        <v>9</v>
      </c>
      <c r="B13" s="209" t="s">
        <v>84</v>
      </c>
      <c r="C13" s="304"/>
      <c r="D13" s="122" t="s">
        <v>3895</v>
      </c>
      <c r="E13" s="123"/>
      <c r="F13" s="97">
        <v>0</v>
      </c>
    </row>
    <row r="14" spans="1:6" ht="13.5">
      <c r="A14" s="152">
        <v>10</v>
      </c>
      <c r="B14" s="209" t="s">
        <v>85</v>
      </c>
      <c r="C14" s="304"/>
      <c r="D14" s="122" t="s">
        <v>3896</v>
      </c>
      <c r="E14" s="123"/>
      <c r="F14" s="97">
        <v>0</v>
      </c>
    </row>
    <row r="15" spans="1:6" ht="14.25" customHeight="1">
      <c r="A15" s="152">
        <v>11</v>
      </c>
      <c r="B15" s="209" t="s">
        <v>86</v>
      </c>
      <c r="C15" s="304"/>
      <c r="D15" s="122" t="s">
        <v>3897</v>
      </c>
      <c r="E15" s="123"/>
      <c r="F15" s="97">
        <v>0</v>
      </c>
    </row>
    <row r="16" spans="1:6" ht="14.25" customHeight="1">
      <c r="A16" s="152">
        <v>12</v>
      </c>
      <c r="B16" s="209" t="s">
        <v>87</v>
      </c>
      <c r="C16" s="304"/>
      <c r="D16" s="122" t="s">
        <v>3898</v>
      </c>
      <c r="E16" s="123"/>
      <c r="F16" s="97">
        <v>0</v>
      </c>
    </row>
    <row r="17" spans="1:6" ht="13.5">
      <c r="A17" s="152">
        <v>13</v>
      </c>
      <c r="B17" s="209" t="s">
        <v>88</v>
      </c>
      <c r="C17" s="304"/>
      <c r="D17" s="122" t="s">
        <v>3899</v>
      </c>
      <c r="E17" s="123"/>
      <c r="F17" s="97">
        <v>0</v>
      </c>
    </row>
    <row r="18" spans="1:6" ht="14.25" customHeight="1">
      <c r="A18" s="152">
        <v>14</v>
      </c>
      <c r="B18" s="209" t="s">
        <v>89</v>
      </c>
      <c r="C18" s="304"/>
      <c r="D18" s="122" t="s">
        <v>3900</v>
      </c>
      <c r="E18" s="123"/>
      <c r="F18" s="97">
        <v>0</v>
      </c>
    </row>
    <row r="19" spans="1:6" ht="14.25" customHeight="1">
      <c r="A19" s="152">
        <v>15</v>
      </c>
      <c r="B19" s="209" t="s">
        <v>90</v>
      </c>
      <c r="C19" s="304"/>
      <c r="D19" s="122" t="s">
        <v>3901</v>
      </c>
      <c r="E19" s="123"/>
      <c r="F19" s="97">
        <v>0</v>
      </c>
    </row>
    <row r="20" spans="1:6" ht="13.5">
      <c r="A20" s="152">
        <v>16</v>
      </c>
      <c r="B20" s="224" t="s">
        <v>4331</v>
      </c>
      <c r="C20" s="304"/>
      <c r="D20" s="122" t="s">
        <v>3902</v>
      </c>
      <c r="E20" s="123"/>
      <c r="F20" s="96">
        <f>ROUND(F21+F22,2)</f>
        <v>0</v>
      </c>
    </row>
    <row r="21" spans="1:6" ht="13.5">
      <c r="A21" s="152">
        <v>17</v>
      </c>
      <c r="B21" s="209" t="s">
        <v>91</v>
      </c>
      <c r="C21" s="304"/>
      <c r="D21" s="122" t="s">
        <v>3903</v>
      </c>
      <c r="E21" s="123"/>
      <c r="F21" s="97">
        <v>0</v>
      </c>
    </row>
    <row r="22" spans="1:6" ht="13.5">
      <c r="A22" s="152">
        <v>18</v>
      </c>
      <c r="B22" s="209" t="s">
        <v>92</v>
      </c>
      <c r="C22" s="304"/>
      <c r="D22" s="122" t="s">
        <v>3904</v>
      </c>
      <c r="E22" s="123"/>
      <c r="F22" s="97">
        <v>0</v>
      </c>
    </row>
    <row r="23" spans="1:6" ht="13.5">
      <c r="A23" s="152">
        <v>19</v>
      </c>
      <c r="B23" s="224" t="s">
        <v>4332</v>
      </c>
      <c r="C23" s="304"/>
      <c r="D23" s="122" t="s">
        <v>3905</v>
      </c>
      <c r="E23" s="123"/>
      <c r="F23" s="96">
        <f>ROUND(F24+F25+F26,2)</f>
        <v>0</v>
      </c>
    </row>
    <row r="24" spans="1:6" ht="13.5">
      <c r="A24" s="152">
        <v>20</v>
      </c>
      <c r="B24" s="209" t="s">
        <v>63</v>
      </c>
      <c r="C24" s="304"/>
      <c r="D24" s="122" t="s">
        <v>3906</v>
      </c>
      <c r="E24" s="123"/>
      <c r="F24" s="97">
        <v>0</v>
      </c>
    </row>
    <row r="25" spans="1:6" ht="13.5">
      <c r="A25" s="152">
        <v>21</v>
      </c>
      <c r="B25" s="209" t="s">
        <v>64</v>
      </c>
      <c r="C25" s="304"/>
      <c r="D25" s="122" t="s">
        <v>3907</v>
      </c>
      <c r="E25" s="123"/>
      <c r="F25" s="97">
        <v>0</v>
      </c>
    </row>
    <row r="26" spans="1:6" ht="14.25" customHeight="1">
      <c r="A26" s="152">
        <v>22</v>
      </c>
      <c r="B26" s="209" t="s">
        <v>65</v>
      </c>
      <c r="C26" s="304"/>
      <c r="D26" s="122" t="s">
        <v>3908</v>
      </c>
      <c r="E26" s="123"/>
      <c r="F26" s="97">
        <v>0</v>
      </c>
    </row>
    <row r="27" spans="1:6" ht="13.5">
      <c r="A27" s="152">
        <v>23</v>
      </c>
      <c r="B27" s="224" t="s">
        <v>4333</v>
      </c>
      <c r="C27" s="304"/>
      <c r="D27" s="122" t="s">
        <v>3909</v>
      </c>
      <c r="E27" s="123"/>
      <c r="F27" s="96">
        <f>ROUND(F28+F29+F30+F31,2)</f>
        <v>0</v>
      </c>
    </row>
    <row r="28" spans="1:6" ht="13.5">
      <c r="A28" s="152">
        <v>24</v>
      </c>
      <c r="B28" s="209" t="s">
        <v>66</v>
      </c>
      <c r="C28" s="304"/>
      <c r="D28" s="122" t="s">
        <v>3910</v>
      </c>
      <c r="E28" s="123"/>
      <c r="F28" s="97">
        <v>0</v>
      </c>
    </row>
    <row r="29" spans="1:6" ht="13.5">
      <c r="A29" s="152">
        <v>25</v>
      </c>
      <c r="B29" s="209" t="s">
        <v>67</v>
      </c>
      <c r="C29" s="304"/>
      <c r="D29" s="122" t="s">
        <v>3911</v>
      </c>
      <c r="E29" s="123"/>
      <c r="F29" s="97">
        <v>0</v>
      </c>
    </row>
    <row r="30" spans="1:6" ht="27">
      <c r="A30" s="152">
        <v>26</v>
      </c>
      <c r="B30" s="209" t="s">
        <v>68</v>
      </c>
      <c r="C30" s="304"/>
      <c r="D30" s="122" t="s">
        <v>3912</v>
      </c>
      <c r="E30" s="123"/>
      <c r="F30" s="97">
        <v>0</v>
      </c>
    </row>
    <row r="31" spans="1:6" ht="13.5">
      <c r="A31" s="152">
        <v>27</v>
      </c>
      <c r="B31" s="209" t="s">
        <v>69</v>
      </c>
      <c r="C31" s="304"/>
      <c r="D31" s="122" t="s">
        <v>3913</v>
      </c>
      <c r="E31" s="123"/>
      <c r="F31" s="97">
        <v>0</v>
      </c>
    </row>
    <row r="32" spans="1:6" ht="13.5">
      <c r="A32" s="152">
        <v>28</v>
      </c>
      <c r="B32" s="224" t="s">
        <v>4334</v>
      </c>
      <c r="C32" s="304"/>
      <c r="D32" s="122" t="s">
        <v>3914</v>
      </c>
      <c r="E32" s="123"/>
      <c r="F32" s="96">
        <f>ROUND(F33+F34+F35+F36+F37,2)</f>
        <v>0</v>
      </c>
    </row>
    <row r="33" spans="1:6" ht="14.25" customHeight="1">
      <c r="A33" s="152">
        <v>29</v>
      </c>
      <c r="B33" s="209" t="s">
        <v>70</v>
      </c>
      <c r="C33" s="304"/>
      <c r="D33" s="122" t="s">
        <v>3915</v>
      </c>
      <c r="E33" s="123"/>
      <c r="F33" s="97">
        <v>0</v>
      </c>
    </row>
    <row r="34" spans="1:6" ht="14.25" customHeight="1">
      <c r="A34" s="152">
        <v>30</v>
      </c>
      <c r="B34" s="209" t="s">
        <v>71</v>
      </c>
      <c r="C34" s="304"/>
      <c r="D34" s="122" t="s">
        <v>3916</v>
      </c>
      <c r="E34" s="123"/>
      <c r="F34" s="97">
        <v>0</v>
      </c>
    </row>
    <row r="35" spans="1:6" ht="27">
      <c r="A35" s="152">
        <v>31</v>
      </c>
      <c r="B35" s="209" t="s">
        <v>72</v>
      </c>
      <c r="C35" s="304"/>
      <c r="D35" s="122" t="s">
        <v>3917</v>
      </c>
      <c r="E35" s="123"/>
      <c r="F35" s="97">
        <v>0</v>
      </c>
    </row>
    <row r="36" spans="1:6" ht="14.25" customHeight="1">
      <c r="A36" s="152">
        <v>32</v>
      </c>
      <c r="B36" s="209" t="s">
        <v>73</v>
      </c>
      <c r="C36" s="304"/>
      <c r="D36" s="122" t="s">
        <v>3918</v>
      </c>
      <c r="E36" s="123"/>
      <c r="F36" s="97">
        <v>0</v>
      </c>
    </row>
    <row r="37" spans="1:6" ht="13.5">
      <c r="A37" s="152">
        <v>33</v>
      </c>
      <c r="B37" s="209" t="s">
        <v>74</v>
      </c>
      <c r="C37" s="304"/>
      <c r="D37" s="122" t="s">
        <v>3919</v>
      </c>
      <c r="E37" s="123"/>
      <c r="F37" s="97">
        <v>0</v>
      </c>
    </row>
    <row r="38" spans="1:6" ht="13.5">
      <c r="A38" s="152">
        <v>34</v>
      </c>
      <c r="B38" s="209" t="s">
        <v>75</v>
      </c>
      <c r="C38" s="304"/>
      <c r="D38" s="122" t="s">
        <v>3920</v>
      </c>
      <c r="E38" s="123"/>
      <c r="F38" s="97">
        <v>0</v>
      </c>
    </row>
    <row r="39" spans="1:6" ht="13.5">
      <c r="A39" s="152">
        <v>35</v>
      </c>
      <c r="B39" s="224" t="s">
        <v>4503</v>
      </c>
      <c r="C39" s="304"/>
      <c r="D39" s="122" t="s">
        <v>3921</v>
      </c>
      <c r="E39" s="123"/>
      <c r="F39" s="96">
        <f>ROUND(F40+F41+F43,2)</f>
        <v>0</v>
      </c>
    </row>
    <row r="40" spans="1:6" ht="14.25" customHeight="1">
      <c r="A40" s="152">
        <v>36</v>
      </c>
      <c r="B40" s="224" t="s">
        <v>4335</v>
      </c>
      <c r="C40" s="304"/>
      <c r="D40" s="122" t="s">
        <v>4627</v>
      </c>
      <c r="E40" s="123"/>
      <c r="F40" s="97">
        <v>0</v>
      </c>
    </row>
    <row r="41" spans="1:6" ht="14.25" customHeight="1">
      <c r="A41" s="152">
        <v>37</v>
      </c>
      <c r="B41" s="224" t="s">
        <v>4336</v>
      </c>
      <c r="C41" s="304"/>
      <c r="D41" s="154" t="s">
        <v>4628</v>
      </c>
      <c r="E41" s="155"/>
      <c r="F41" s="97">
        <v>0</v>
      </c>
    </row>
    <row r="42" spans="1:6" ht="14.25" customHeight="1">
      <c r="A42" s="152">
        <v>38</v>
      </c>
      <c r="B42" s="224" t="s">
        <v>4337</v>
      </c>
      <c r="C42" s="304"/>
      <c r="D42" s="122" t="s">
        <v>4629</v>
      </c>
      <c r="E42" s="123"/>
      <c r="F42" s="97">
        <v>0</v>
      </c>
    </row>
    <row r="43" spans="1:6" ht="14.25" customHeight="1">
      <c r="A43" s="152">
        <v>39</v>
      </c>
      <c r="B43" s="305" t="s">
        <v>4338</v>
      </c>
      <c r="C43" s="306"/>
      <c r="D43" s="154" t="s">
        <v>4630</v>
      </c>
      <c r="E43" s="155"/>
      <c r="F43" s="97">
        <v>0</v>
      </c>
    </row>
    <row r="44" spans="1:6" ht="13.5">
      <c r="A44" s="152">
        <v>40</v>
      </c>
      <c r="B44" s="224" t="s">
        <v>4339</v>
      </c>
      <c r="C44" s="304"/>
      <c r="D44" s="122" t="s">
        <v>3922</v>
      </c>
      <c r="E44" s="123"/>
      <c r="F44" s="96">
        <f>ROUND(F6+F40*(0.8)+F42,2)</f>
        <v>0</v>
      </c>
    </row>
    <row r="45" spans="1:6" ht="13.5">
      <c r="A45" s="152">
        <v>41</v>
      </c>
      <c r="B45" s="209" t="s">
        <v>76</v>
      </c>
      <c r="C45" s="304"/>
      <c r="D45" s="122" t="s">
        <v>3923</v>
      </c>
      <c r="E45" s="123"/>
      <c r="F45" s="97">
        <v>0</v>
      </c>
    </row>
    <row r="46" spans="1:6" ht="13.5">
      <c r="A46" s="152">
        <v>42</v>
      </c>
      <c r="B46" s="209" t="s">
        <v>77</v>
      </c>
      <c r="C46" s="304"/>
      <c r="D46" s="122" t="s">
        <v>3924</v>
      </c>
      <c r="E46" s="123"/>
      <c r="F46" s="97">
        <v>0</v>
      </c>
    </row>
    <row r="47" spans="1:6" ht="13.5">
      <c r="A47" s="152">
        <v>43</v>
      </c>
      <c r="B47" s="209" t="s">
        <v>78</v>
      </c>
      <c r="C47" s="304"/>
      <c r="D47" s="122" t="s">
        <v>3925</v>
      </c>
      <c r="E47" s="123"/>
      <c r="F47" s="97">
        <v>0</v>
      </c>
    </row>
    <row r="48" spans="1:6" ht="13.5">
      <c r="A48" s="152">
        <v>44</v>
      </c>
      <c r="B48" s="209" t="s">
        <v>79</v>
      </c>
      <c r="C48" s="304"/>
      <c r="D48" s="122" t="s">
        <v>3926</v>
      </c>
      <c r="E48" s="123"/>
      <c r="F48" s="97">
        <v>0</v>
      </c>
    </row>
    <row r="49" spans="1:6" ht="14.25" customHeight="1">
      <c r="A49" s="152">
        <v>45</v>
      </c>
      <c r="B49" s="224" t="s">
        <v>4340</v>
      </c>
      <c r="C49" s="304"/>
      <c r="D49" s="122" t="s">
        <v>3927</v>
      </c>
      <c r="E49" s="123"/>
      <c r="F49" s="96">
        <f>ROUND(F45+F47+F48,2)</f>
        <v>0</v>
      </c>
    </row>
    <row r="50" spans="1:6" ht="13.5">
      <c r="A50" s="152">
        <v>46</v>
      </c>
      <c r="B50" s="209" t="s">
        <v>80</v>
      </c>
      <c r="C50" s="304"/>
      <c r="D50" s="122" t="s">
        <v>3928</v>
      </c>
      <c r="E50" s="123"/>
      <c r="F50" s="97">
        <v>0</v>
      </c>
    </row>
    <row r="51" spans="1:6" ht="14.25" customHeight="1">
      <c r="A51" s="152">
        <v>47</v>
      </c>
      <c r="B51" s="224" t="s">
        <v>4341</v>
      </c>
      <c r="C51" s="304"/>
      <c r="D51" s="122" t="s">
        <v>3929</v>
      </c>
      <c r="E51" s="123"/>
      <c r="F51" s="96">
        <f>ROUND(F49-F50,2)</f>
        <v>0</v>
      </c>
    </row>
    <row r="52" spans="1:6" ht="14.25" customHeight="1">
      <c r="A52" s="152">
        <v>48</v>
      </c>
      <c r="B52" s="209" t="s">
        <v>81</v>
      </c>
      <c r="C52" s="304"/>
      <c r="D52" s="122" t="s">
        <v>3930</v>
      </c>
      <c r="E52" s="123"/>
      <c r="F52" s="97">
        <v>0</v>
      </c>
    </row>
    <row r="53" spans="1:6" ht="31.5" customHeight="1">
      <c r="A53" s="152">
        <v>49</v>
      </c>
      <c r="B53" s="209" t="s">
        <v>82</v>
      </c>
      <c r="C53" s="304"/>
      <c r="D53" s="122" t="s">
        <v>3931</v>
      </c>
      <c r="E53" s="123"/>
      <c r="F53" s="97">
        <v>0</v>
      </c>
    </row>
    <row r="54" spans="1:6" ht="13.5">
      <c r="A54" s="152">
        <v>50</v>
      </c>
      <c r="B54" s="224" t="s">
        <v>4342</v>
      </c>
      <c r="C54" s="304"/>
      <c r="D54" s="122" t="s">
        <v>3932</v>
      </c>
      <c r="E54" s="123"/>
      <c r="F54" s="96">
        <v>0.75</v>
      </c>
    </row>
    <row r="55" spans="1:6" ht="14.25" customHeight="1">
      <c r="A55" s="152">
        <v>51</v>
      </c>
      <c r="B55" s="224" t="s">
        <v>4343</v>
      </c>
      <c r="C55" s="304"/>
      <c r="D55" s="122" t="s">
        <v>3933</v>
      </c>
      <c r="E55" s="123"/>
      <c r="F55" s="96">
        <f>IF(F51-F52-F53&lt;0,0,ROUND(((F51-F52-F53)*F54),2))</f>
        <v>0</v>
      </c>
    </row>
    <row r="56" spans="1:6" ht="45" customHeight="1">
      <c r="A56" s="152">
        <v>52</v>
      </c>
      <c r="B56" s="224" t="s">
        <v>4344</v>
      </c>
      <c r="C56" s="304"/>
      <c r="D56" s="122" t="s">
        <v>3934</v>
      </c>
      <c r="E56" s="123"/>
      <c r="F56" s="96">
        <f>ROUND(IF(F51-F52-F53&gt;=0,0,((0)-(F51-F52-F53))),2)</f>
        <v>0</v>
      </c>
    </row>
  </sheetData>
  <sheetProtection formatCells="0" formatColumns="0" formatRows="0"/>
  <mergeCells count="54">
    <mergeCell ref="B51:C51"/>
    <mergeCell ref="B52:C52"/>
    <mergeCell ref="B53:C53"/>
    <mergeCell ref="B54:C54"/>
    <mergeCell ref="B55:C55"/>
    <mergeCell ref="B56:C56"/>
    <mergeCell ref="B45:C45"/>
    <mergeCell ref="B46:C46"/>
    <mergeCell ref="B47:C47"/>
    <mergeCell ref="B48:C48"/>
    <mergeCell ref="B49:C49"/>
    <mergeCell ref="B50:C50"/>
    <mergeCell ref="E3:F3"/>
    <mergeCell ref="A5:F5"/>
    <mergeCell ref="B6:C6"/>
    <mergeCell ref="B3:C3"/>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2:C42"/>
    <mergeCell ref="B44:C44"/>
    <mergeCell ref="B41:C41"/>
    <mergeCell ref="B43:C43"/>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codeName="Sheet19"/>
  <dimension ref="A1:M8"/>
  <sheetViews>
    <sheetView zoomScalePageLayoutView="0" workbookViewId="0" topLeftCell="A1">
      <selection activeCell="E9" sqref="E9"/>
    </sheetView>
  </sheetViews>
  <sheetFormatPr defaultColWidth="9.140625" defaultRowHeight="15"/>
  <cols>
    <col min="1" max="1" width="37.57421875" style="24" customWidth="1"/>
    <col min="2" max="2" width="8.421875" style="24" customWidth="1"/>
    <col min="3" max="3" width="9.00390625" style="24" customWidth="1"/>
    <col min="4" max="5" width="9.00390625" style="126" customWidth="1"/>
    <col min="6" max="6" width="9.421875" style="139" bestFit="1" customWidth="1"/>
    <col min="7" max="13" width="9.00390625" style="139" customWidth="1"/>
    <col min="14" max="16384" width="9.00390625" style="24" customWidth="1"/>
  </cols>
  <sheetData>
    <row r="1" spans="1:5" ht="13.5">
      <c r="A1" t="s">
        <v>794</v>
      </c>
      <c r="D1" s="91"/>
      <c r="E1" s="91"/>
    </row>
    <row r="2" spans="1:5" ht="13.5">
      <c r="A2" t="s">
        <v>795</v>
      </c>
      <c r="D2" s="91"/>
      <c r="E2" s="91"/>
    </row>
    <row r="3" spans="3:5" ht="13.5">
      <c r="C3" s="31"/>
      <c r="D3" s="91"/>
      <c r="E3" s="91"/>
    </row>
    <row r="4" spans="1:13" ht="13.5">
      <c r="A4" s="22" t="s">
        <v>105</v>
      </c>
      <c r="B4" s="22"/>
      <c r="C4" s="22" t="s">
        <v>36</v>
      </c>
      <c r="D4" s="131" t="s">
        <v>36</v>
      </c>
      <c r="E4" s="131" t="s">
        <v>36</v>
      </c>
      <c r="F4" s="133">
        <f aca="true" t="shared" si="0" ref="F4:M4">ROUND(SUM(F9:F25494),2)</f>
        <v>0</v>
      </c>
      <c r="G4" s="133">
        <f t="shared" si="0"/>
        <v>0</v>
      </c>
      <c r="H4" s="133">
        <f t="shared" si="0"/>
        <v>0</v>
      </c>
      <c r="I4" s="133">
        <f t="shared" si="0"/>
        <v>0</v>
      </c>
      <c r="J4" s="133">
        <f t="shared" si="0"/>
        <v>0</v>
      </c>
      <c r="K4" s="133">
        <f t="shared" si="0"/>
        <v>0</v>
      </c>
      <c r="L4" s="133">
        <f t="shared" si="0"/>
        <v>0</v>
      </c>
      <c r="M4" s="133">
        <f t="shared" si="0"/>
        <v>0</v>
      </c>
    </row>
    <row r="5" spans="1:13" ht="13.5" hidden="1">
      <c r="A5" s="1" t="s">
        <v>589</v>
      </c>
      <c r="B5" s="1" t="s">
        <v>590</v>
      </c>
      <c r="C5" s="35" t="s">
        <v>764</v>
      </c>
      <c r="D5" s="129" t="s">
        <v>765</v>
      </c>
      <c r="E5" s="129" t="s">
        <v>766</v>
      </c>
      <c r="F5" s="1" t="s">
        <v>767</v>
      </c>
      <c r="G5" s="1" t="s">
        <v>768</v>
      </c>
      <c r="H5" s="1" t="s">
        <v>769</v>
      </c>
      <c r="I5" s="1" t="s">
        <v>793</v>
      </c>
      <c r="J5" s="1" t="s">
        <v>770</v>
      </c>
      <c r="K5" s="1" t="s">
        <v>771</v>
      </c>
      <c r="L5" s="1" t="s">
        <v>772</v>
      </c>
      <c r="M5" s="1" t="s">
        <v>773</v>
      </c>
    </row>
    <row r="6" spans="1:13" ht="13.5">
      <c r="A6" s="282" t="s">
        <v>774</v>
      </c>
      <c r="B6" s="32"/>
      <c r="C6" s="264" t="s">
        <v>775</v>
      </c>
      <c r="D6" s="311" t="s">
        <v>776</v>
      </c>
      <c r="E6" s="311" t="s">
        <v>777</v>
      </c>
      <c r="F6" s="264" t="s">
        <v>778</v>
      </c>
      <c r="G6" s="264" t="s">
        <v>779</v>
      </c>
      <c r="H6" s="264" t="s">
        <v>780</v>
      </c>
      <c r="I6" s="264" t="s">
        <v>781</v>
      </c>
      <c r="J6" s="264" t="s">
        <v>34</v>
      </c>
      <c r="K6" s="264" t="s">
        <v>782</v>
      </c>
      <c r="L6" s="265"/>
      <c r="M6" s="264" t="s">
        <v>783</v>
      </c>
    </row>
    <row r="7" spans="1:13" ht="13.5">
      <c r="A7" s="310"/>
      <c r="B7" s="33"/>
      <c r="C7" s="265"/>
      <c r="D7" s="312"/>
      <c r="E7" s="312"/>
      <c r="F7" s="265"/>
      <c r="G7" s="265"/>
      <c r="H7" s="265"/>
      <c r="I7" s="265"/>
      <c r="J7" s="265"/>
      <c r="K7" s="20" t="s">
        <v>784</v>
      </c>
      <c r="L7" s="20" t="s">
        <v>785</v>
      </c>
      <c r="M7" s="265"/>
    </row>
    <row r="8" spans="1:13" ht="27">
      <c r="A8" s="285"/>
      <c r="B8" s="34"/>
      <c r="C8" s="20">
        <v>1</v>
      </c>
      <c r="D8" s="132">
        <v>2</v>
      </c>
      <c r="E8" s="130">
        <v>3</v>
      </c>
      <c r="F8" s="20">
        <v>4</v>
      </c>
      <c r="G8" s="20">
        <v>5</v>
      </c>
      <c r="H8" s="20">
        <v>6</v>
      </c>
      <c r="I8" s="20">
        <v>7</v>
      </c>
      <c r="J8" s="20">
        <v>8</v>
      </c>
      <c r="K8" s="20">
        <v>9</v>
      </c>
      <c r="L8" s="20">
        <v>10</v>
      </c>
      <c r="M8" s="20" t="s">
        <v>786</v>
      </c>
    </row>
  </sheetData>
  <sheetProtection formatCells="0" formatColumns="0" formatRows="0" insertRows="0" deleteRows="0"/>
  <mergeCells count="11">
    <mergeCell ref="A6:A8"/>
    <mergeCell ref="C6:C7"/>
    <mergeCell ref="D6:D7"/>
    <mergeCell ref="E6:E7"/>
    <mergeCell ref="F6:F7"/>
    <mergeCell ref="G6:G7"/>
    <mergeCell ref="H6:H7"/>
    <mergeCell ref="I6:I7"/>
    <mergeCell ref="J6:J7"/>
    <mergeCell ref="K6:L6"/>
    <mergeCell ref="M6:M7"/>
  </mergeCells>
  <dataValidations count="3">
    <dataValidation type="list" allowBlank="1" showInputMessage="1" showErrorMessage="1" prompt="0|免税&#10;1|减半征收" sqref="E9:E65536">
      <formula1>"0,1"</formula1>
    </dataValidation>
    <dataValidation type="list" allowBlank="1" showInputMessage="1" showErrorMessage="1" sqref="D9:D65536">
      <formula1>SDJMYHSX_DM</formula1>
    </dataValidation>
    <dataValidation type="list" allowBlank="1" showInputMessage="1" showErrorMessage="1" sqref="A9:A65536">
      <formula1>减免项目名称</formula1>
    </dataValidation>
  </dataValidation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Sheet26"/>
  <dimension ref="A1:E23"/>
  <sheetViews>
    <sheetView zoomScalePageLayoutView="0" workbookViewId="0" topLeftCell="A1">
      <selection activeCell="D8" sqref="D8"/>
    </sheetView>
  </sheetViews>
  <sheetFormatPr defaultColWidth="9.140625" defaultRowHeight="15"/>
  <cols>
    <col min="2" max="2" width="44.28125" style="0" bestFit="1" customWidth="1"/>
  </cols>
  <sheetData>
    <row r="1" ht="13.5">
      <c r="A1" t="s">
        <v>815</v>
      </c>
    </row>
    <row r="4" spans="1:5" s="3" customFormat="1" ht="54">
      <c r="A4" s="264" t="s">
        <v>30</v>
      </c>
      <c r="B4" s="264" t="s">
        <v>31</v>
      </c>
      <c r="C4" s="20" t="s">
        <v>796</v>
      </c>
      <c r="D4" s="20" t="s">
        <v>93</v>
      </c>
      <c r="E4" s="20" t="s">
        <v>94</v>
      </c>
    </row>
    <row r="5" spans="1:5" s="3" customFormat="1" ht="13.5">
      <c r="A5" s="265"/>
      <c r="B5" s="265"/>
      <c r="C5" s="20" t="s">
        <v>95</v>
      </c>
      <c r="D5" s="20">
        <v>2</v>
      </c>
      <c r="E5" s="20">
        <v>3</v>
      </c>
    </row>
    <row r="6" spans="1:5" ht="13.5">
      <c r="A6" s="313" t="s">
        <v>797</v>
      </c>
      <c r="B6" s="314"/>
      <c r="C6" s="314"/>
      <c r="D6" s="314"/>
      <c r="E6" s="314"/>
    </row>
    <row r="7" spans="1:5" ht="13.5">
      <c r="A7" s="22">
        <v>1</v>
      </c>
      <c r="B7" s="22" t="s">
        <v>798</v>
      </c>
      <c r="C7" s="84">
        <f>ROUND(D7+E7,2)</f>
        <v>0</v>
      </c>
      <c r="D7" s="83">
        <v>0</v>
      </c>
      <c r="E7" s="83">
        <v>0</v>
      </c>
    </row>
    <row r="8" spans="1:5" ht="13.5">
      <c r="A8" s="22">
        <v>2</v>
      </c>
      <c r="B8" s="22" t="s">
        <v>799</v>
      </c>
      <c r="C8" s="84">
        <v>0.7</v>
      </c>
      <c r="D8" s="84">
        <v>0.7</v>
      </c>
      <c r="E8" s="84">
        <v>0.7</v>
      </c>
    </row>
    <row r="9" spans="1:5" ht="13.5">
      <c r="A9" s="22">
        <v>3</v>
      </c>
      <c r="B9" s="22" t="s">
        <v>800</v>
      </c>
      <c r="C9" s="84">
        <f>ROUND(C7*C8,2)</f>
        <v>0</v>
      </c>
      <c r="D9" s="127">
        <f>ROUND(D7*D8,2)</f>
        <v>0</v>
      </c>
      <c r="E9" s="127">
        <f>ROUND(E7*E8,2)</f>
        <v>0</v>
      </c>
    </row>
    <row r="10" spans="1:5" ht="13.5">
      <c r="A10" s="22">
        <v>4</v>
      </c>
      <c r="B10" s="22" t="s">
        <v>801</v>
      </c>
      <c r="C10" s="83">
        <v>0</v>
      </c>
      <c r="D10" s="84" t="s">
        <v>36</v>
      </c>
      <c r="E10" s="84" t="s">
        <v>36</v>
      </c>
    </row>
    <row r="11" spans="1:5" ht="13.5">
      <c r="A11" s="22">
        <v>5</v>
      </c>
      <c r="B11" s="22" t="s">
        <v>802</v>
      </c>
      <c r="C11" s="84">
        <f>ROUND(C9+C10,2)</f>
        <v>0</v>
      </c>
      <c r="D11" s="84" t="s">
        <v>36</v>
      </c>
      <c r="E11" s="84" t="s">
        <v>36</v>
      </c>
    </row>
    <row r="12" spans="1:5" ht="13.5">
      <c r="A12" s="22">
        <v>6</v>
      </c>
      <c r="B12" s="22" t="s">
        <v>803</v>
      </c>
      <c r="C12" s="84">
        <v>0</v>
      </c>
      <c r="D12" s="84" t="s">
        <v>36</v>
      </c>
      <c r="E12" s="84" t="s">
        <v>36</v>
      </c>
    </row>
    <row r="13" spans="1:5" ht="13.5">
      <c r="A13" s="22">
        <v>7</v>
      </c>
      <c r="B13" s="22" t="s">
        <v>804</v>
      </c>
      <c r="C13" s="84">
        <f>ROUND(IF((C11&gt;C12),(C12),(C11)),2)</f>
        <v>0</v>
      </c>
      <c r="D13" s="83">
        <v>0</v>
      </c>
      <c r="E13" s="83">
        <v>0</v>
      </c>
    </row>
    <row r="14" spans="1:5" ht="13.5">
      <c r="A14" s="22">
        <v>8</v>
      </c>
      <c r="B14" s="22" t="s">
        <v>805</v>
      </c>
      <c r="C14" s="84">
        <f>ROUND(IF((C11&gt;C12),(C11-C13),(0)),2)</f>
        <v>0</v>
      </c>
      <c r="D14" s="84" t="s">
        <v>36</v>
      </c>
      <c r="E14" s="84" t="s">
        <v>36</v>
      </c>
    </row>
    <row r="15" spans="1:5" ht="13.5">
      <c r="A15" s="313" t="s">
        <v>806</v>
      </c>
      <c r="B15" s="314"/>
      <c r="C15" s="314"/>
      <c r="D15" s="314"/>
      <c r="E15" s="314"/>
    </row>
    <row r="16" spans="1:5" ht="13.5">
      <c r="A16" s="22">
        <v>9</v>
      </c>
      <c r="B16" s="22" t="s">
        <v>807</v>
      </c>
      <c r="C16" s="84">
        <f>ROUND(D16+E16,2)</f>
        <v>0</v>
      </c>
      <c r="D16" s="83">
        <v>0</v>
      </c>
      <c r="E16" s="83">
        <v>0</v>
      </c>
    </row>
    <row r="17" spans="1:5" ht="13.5">
      <c r="A17" s="22">
        <v>10</v>
      </c>
      <c r="B17" s="22" t="s">
        <v>808</v>
      </c>
      <c r="C17" s="84">
        <f>ROUND(D17+E17,2)</f>
        <v>0</v>
      </c>
      <c r="D17" s="83">
        <v>0</v>
      </c>
      <c r="E17" s="83">
        <v>0</v>
      </c>
    </row>
    <row r="18" spans="1:5" ht="13.5">
      <c r="A18" s="22">
        <v>11</v>
      </c>
      <c r="B18" s="22" t="s">
        <v>809</v>
      </c>
      <c r="C18" s="83">
        <v>0</v>
      </c>
      <c r="D18" s="84" t="s">
        <v>36</v>
      </c>
      <c r="E18" s="84" t="s">
        <v>36</v>
      </c>
    </row>
    <row r="19" spans="1:5" ht="13.5">
      <c r="A19" s="22">
        <v>12</v>
      </c>
      <c r="B19" s="22" t="s">
        <v>810</v>
      </c>
      <c r="C19" s="84">
        <f>ROUND(C17+C18,2)</f>
        <v>0</v>
      </c>
      <c r="D19" s="84" t="s">
        <v>36</v>
      </c>
      <c r="E19" s="84" t="s">
        <v>36</v>
      </c>
    </row>
    <row r="20" spans="1:5" ht="13.5">
      <c r="A20" s="22">
        <v>13</v>
      </c>
      <c r="B20" s="22" t="s">
        <v>811</v>
      </c>
      <c r="C20" s="84">
        <v>0</v>
      </c>
      <c r="D20" s="83">
        <v>0</v>
      </c>
      <c r="E20" s="83">
        <v>0</v>
      </c>
    </row>
    <row r="21" spans="1:5" ht="13.5">
      <c r="A21" s="22">
        <v>14</v>
      </c>
      <c r="B21" s="22" t="s">
        <v>812</v>
      </c>
      <c r="C21" s="84">
        <f>ROUND(C19-C20,2)</f>
        <v>0</v>
      </c>
      <c r="D21" s="84" t="s">
        <v>36</v>
      </c>
      <c r="E21" s="84" t="s">
        <v>36</v>
      </c>
    </row>
    <row r="22" spans="1:5" ht="13.5">
      <c r="A22" s="313" t="s">
        <v>813</v>
      </c>
      <c r="B22" s="314"/>
      <c r="C22" s="314"/>
      <c r="D22" s="314"/>
      <c r="E22" s="314"/>
    </row>
    <row r="23" spans="1:5" ht="13.5">
      <c r="A23" s="22">
        <v>15</v>
      </c>
      <c r="B23" s="22" t="s">
        <v>814</v>
      </c>
      <c r="C23" s="84">
        <f>ROUND(C13+C20,2)</f>
        <v>0</v>
      </c>
      <c r="D23" s="84">
        <f>ROUND(D13+D20,2)</f>
        <v>0</v>
      </c>
      <c r="E23" s="84">
        <f>ROUND(E13+E20,2)</f>
        <v>0</v>
      </c>
    </row>
  </sheetData>
  <sheetProtection formatCells="0" formatColumns="0" formatRows="0"/>
  <mergeCells count="5">
    <mergeCell ref="A4:A5"/>
    <mergeCell ref="B4:B5"/>
    <mergeCell ref="A6:E6"/>
    <mergeCell ref="A15:E15"/>
    <mergeCell ref="A22:E22"/>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codeName="Sheet27"/>
  <dimension ref="A1:G42"/>
  <sheetViews>
    <sheetView zoomScalePageLayoutView="0" workbookViewId="0" topLeftCell="B1">
      <selection activeCell="B23" sqref="B23:F23"/>
    </sheetView>
  </sheetViews>
  <sheetFormatPr defaultColWidth="9.140625" defaultRowHeight="15"/>
  <cols>
    <col min="1" max="1" width="9.00390625" style="1" customWidth="1"/>
    <col min="2" max="2" width="20.8515625" style="0" customWidth="1"/>
    <col min="3" max="3" width="75.421875" style="0" customWidth="1"/>
    <col min="4" max="4" width="10.8515625" style="0" customWidth="1"/>
    <col min="5" max="5" width="15.421875" style="0" customWidth="1"/>
    <col min="6" max="6" width="8.421875" style="0" customWidth="1"/>
    <col min="7" max="7" width="14.140625" style="0" customWidth="1"/>
  </cols>
  <sheetData>
    <row r="1" ht="13.5">
      <c r="A1" s="1" t="s">
        <v>838</v>
      </c>
    </row>
    <row r="4" spans="1:7" s="1" customFormat="1" ht="13.5">
      <c r="A4" s="19" t="s">
        <v>30</v>
      </c>
      <c r="B4" s="227" t="s">
        <v>38</v>
      </c>
      <c r="C4" s="228"/>
      <c r="D4" s="228"/>
      <c r="E4" s="228"/>
      <c r="F4" s="228"/>
      <c r="G4" s="19" t="s">
        <v>202</v>
      </c>
    </row>
    <row r="5" spans="1:7" ht="13.5">
      <c r="A5" s="19">
        <v>1</v>
      </c>
      <c r="B5" s="317" t="s">
        <v>816</v>
      </c>
      <c r="C5" s="316"/>
      <c r="D5" s="316"/>
      <c r="E5" s="316"/>
      <c r="F5" s="316"/>
      <c r="G5" s="83">
        <v>0</v>
      </c>
    </row>
    <row r="6" spans="1:7" ht="13.5">
      <c r="A6" s="152">
        <v>2</v>
      </c>
      <c r="B6" s="317" t="s">
        <v>817</v>
      </c>
      <c r="C6" s="316"/>
      <c r="D6" s="316"/>
      <c r="E6" s="316"/>
      <c r="F6" s="316"/>
      <c r="G6" s="84">
        <v>0</v>
      </c>
    </row>
    <row r="7" spans="1:7" ht="13.5">
      <c r="A7" s="152">
        <v>3</v>
      </c>
      <c r="B7" s="317" t="s">
        <v>837</v>
      </c>
      <c r="C7" s="316"/>
      <c r="D7" s="316"/>
      <c r="E7" s="316"/>
      <c r="F7" s="316"/>
      <c r="G7" s="84">
        <v>0</v>
      </c>
    </row>
    <row r="8" spans="1:7" ht="13.5">
      <c r="A8" s="152">
        <v>4</v>
      </c>
      <c r="B8" s="315" t="s">
        <v>4345</v>
      </c>
      <c r="C8" s="316"/>
      <c r="D8" s="316"/>
      <c r="E8" s="316"/>
      <c r="F8" s="316"/>
      <c r="G8" s="142">
        <v>0</v>
      </c>
    </row>
    <row r="9" spans="1:7" ht="13.5">
      <c r="A9" s="152">
        <v>5</v>
      </c>
      <c r="B9" s="317" t="s">
        <v>818</v>
      </c>
      <c r="C9" s="316"/>
      <c r="D9" s="316"/>
      <c r="E9" s="316"/>
      <c r="F9" s="316"/>
      <c r="G9" s="83">
        <v>0</v>
      </c>
    </row>
    <row r="10" spans="1:7" ht="13.5">
      <c r="A10" s="152">
        <v>6</v>
      </c>
      <c r="B10" s="317" t="s">
        <v>819</v>
      </c>
      <c r="C10" s="316"/>
      <c r="D10" s="316"/>
      <c r="E10" s="316"/>
      <c r="F10" s="316"/>
      <c r="G10" s="84">
        <v>0</v>
      </c>
    </row>
    <row r="11" spans="1:7" ht="13.5">
      <c r="A11" s="152">
        <v>7</v>
      </c>
      <c r="B11" s="317" t="s">
        <v>820</v>
      </c>
      <c r="C11" s="316"/>
      <c r="D11" s="316"/>
      <c r="E11" s="316"/>
      <c r="F11" s="316"/>
      <c r="G11" s="84">
        <v>0</v>
      </c>
    </row>
    <row r="12" spans="1:7" ht="13.5">
      <c r="A12" s="152">
        <v>8</v>
      </c>
      <c r="B12" s="317" t="s">
        <v>821</v>
      </c>
      <c r="C12" s="316"/>
      <c r="D12" s="316"/>
      <c r="E12" s="316"/>
      <c r="F12" s="316"/>
      <c r="G12" s="84">
        <v>0</v>
      </c>
    </row>
    <row r="13" spans="1:7" ht="13.5">
      <c r="A13" s="152">
        <v>9</v>
      </c>
      <c r="B13" s="317" t="s">
        <v>822</v>
      </c>
      <c r="C13" s="316"/>
      <c r="D13" s="316"/>
      <c r="E13" s="316"/>
      <c r="F13" s="316"/>
      <c r="G13" s="84">
        <v>0</v>
      </c>
    </row>
    <row r="14" spans="1:7" ht="13.5">
      <c r="A14" s="152">
        <v>10</v>
      </c>
      <c r="B14" s="317" t="s">
        <v>823</v>
      </c>
      <c r="C14" s="316"/>
      <c r="D14" s="316"/>
      <c r="E14" s="316"/>
      <c r="F14" s="316"/>
      <c r="G14" s="84">
        <v>0</v>
      </c>
    </row>
    <row r="15" spans="1:7" ht="13.5">
      <c r="A15" s="152">
        <v>11</v>
      </c>
      <c r="B15" s="317" t="s">
        <v>824</v>
      </c>
      <c r="C15" s="316"/>
      <c r="D15" s="316"/>
      <c r="E15" s="316"/>
      <c r="F15" s="316"/>
      <c r="G15" s="84">
        <v>0</v>
      </c>
    </row>
    <row r="16" spans="1:7" ht="13.5">
      <c r="A16" s="152">
        <v>12</v>
      </c>
      <c r="B16" s="317" t="s">
        <v>825</v>
      </c>
      <c r="C16" s="316"/>
      <c r="D16" s="316"/>
      <c r="E16" s="316"/>
      <c r="F16" s="316"/>
      <c r="G16" s="84">
        <v>0</v>
      </c>
    </row>
    <row r="17" spans="1:7" ht="13.5">
      <c r="A17" s="152">
        <v>13</v>
      </c>
      <c r="B17" s="317" t="s">
        <v>826</v>
      </c>
      <c r="C17" s="316"/>
      <c r="D17" s="316"/>
      <c r="E17" s="316"/>
      <c r="F17" s="316"/>
      <c r="G17" s="84">
        <v>0</v>
      </c>
    </row>
    <row r="18" spans="1:7" ht="13.5">
      <c r="A18" s="152">
        <v>14</v>
      </c>
      <c r="B18" s="317" t="s">
        <v>827</v>
      </c>
      <c r="C18" s="316"/>
      <c r="D18" s="316"/>
      <c r="E18" s="316"/>
      <c r="F18" s="316"/>
      <c r="G18" s="84">
        <v>0</v>
      </c>
    </row>
    <row r="19" spans="1:7" ht="13.5">
      <c r="A19" s="152">
        <v>15</v>
      </c>
      <c r="B19" s="317" t="s">
        <v>828</v>
      </c>
      <c r="C19" s="316"/>
      <c r="D19" s="316"/>
      <c r="E19" s="316"/>
      <c r="F19" s="316"/>
      <c r="G19" s="84">
        <v>0</v>
      </c>
    </row>
    <row r="20" spans="1:7" ht="13.5">
      <c r="A20" s="152">
        <v>16</v>
      </c>
      <c r="B20" s="317" t="s">
        <v>829</v>
      </c>
      <c r="C20" s="316"/>
      <c r="D20" s="316"/>
      <c r="E20" s="316"/>
      <c r="F20" s="316"/>
      <c r="G20" s="84">
        <v>0</v>
      </c>
    </row>
    <row r="21" spans="1:7" ht="13.5">
      <c r="A21" s="152">
        <v>17</v>
      </c>
      <c r="B21" s="317" t="s">
        <v>830</v>
      </c>
      <c r="C21" s="316"/>
      <c r="D21" s="316"/>
      <c r="E21" s="316"/>
      <c r="F21" s="316"/>
      <c r="G21" s="83">
        <v>0</v>
      </c>
    </row>
    <row r="22" spans="1:7" ht="13.5">
      <c r="A22" s="152">
        <v>18</v>
      </c>
      <c r="B22" s="317" t="s">
        <v>831</v>
      </c>
      <c r="C22" s="316"/>
      <c r="D22" s="316"/>
      <c r="E22" s="316"/>
      <c r="F22" s="316"/>
      <c r="G22" s="83">
        <v>0</v>
      </c>
    </row>
    <row r="23" spans="1:7" ht="13.5">
      <c r="A23" s="152">
        <v>19</v>
      </c>
      <c r="B23" s="315" t="s">
        <v>4710</v>
      </c>
      <c r="C23" s="316"/>
      <c r="D23" s="316"/>
      <c r="E23" s="316"/>
      <c r="F23" s="316"/>
      <c r="G23" s="83">
        <v>0</v>
      </c>
    </row>
    <row r="24" spans="1:7" ht="13.5">
      <c r="A24" s="152">
        <v>20</v>
      </c>
      <c r="B24" s="315" t="s">
        <v>4711</v>
      </c>
      <c r="C24" s="316"/>
      <c r="D24" s="316"/>
      <c r="E24" s="316"/>
      <c r="F24" s="316"/>
      <c r="G24" s="83">
        <v>0</v>
      </c>
    </row>
    <row r="25" spans="1:7" ht="13.5">
      <c r="A25" s="152">
        <v>21</v>
      </c>
      <c r="B25" s="317" t="s">
        <v>832</v>
      </c>
      <c r="C25" s="316"/>
      <c r="D25" s="316"/>
      <c r="E25" s="316"/>
      <c r="F25" s="316"/>
      <c r="G25" s="83">
        <v>0</v>
      </c>
    </row>
    <row r="26" spans="1:7" ht="13.5">
      <c r="A26" s="152">
        <v>22</v>
      </c>
      <c r="B26" s="317" t="s">
        <v>833</v>
      </c>
      <c r="C26" s="316"/>
      <c r="D26" s="316"/>
      <c r="E26" s="316"/>
      <c r="F26" s="316"/>
      <c r="G26" s="83">
        <v>0</v>
      </c>
    </row>
    <row r="27" spans="1:7" ht="13.5">
      <c r="A27" s="152">
        <v>23</v>
      </c>
      <c r="B27" s="317" t="s">
        <v>834</v>
      </c>
      <c r="C27" s="316"/>
      <c r="D27" s="316"/>
      <c r="E27" s="316"/>
      <c r="F27" s="316"/>
      <c r="G27" s="83">
        <v>0</v>
      </c>
    </row>
    <row r="28" spans="1:7" ht="13.5">
      <c r="A28" s="152">
        <v>24</v>
      </c>
      <c r="B28" s="317" t="s">
        <v>835</v>
      </c>
      <c r="C28" s="316"/>
      <c r="D28" s="316"/>
      <c r="E28" s="316"/>
      <c r="F28" s="316"/>
      <c r="G28" s="83">
        <v>0</v>
      </c>
    </row>
    <row r="29" spans="1:7" ht="13.5">
      <c r="A29" s="152">
        <v>25</v>
      </c>
      <c r="B29" s="317" t="s">
        <v>836</v>
      </c>
      <c r="C29" s="316"/>
      <c r="D29" s="316"/>
      <c r="E29" s="316"/>
      <c r="F29" s="316"/>
      <c r="G29" s="83">
        <v>0</v>
      </c>
    </row>
    <row r="30" spans="1:7" ht="13.5">
      <c r="A30" s="152">
        <v>26</v>
      </c>
      <c r="B30" s="317" t="s">
        <v>4346</v>
      </c>
      <c r="C30" s="316"/>
      <c r="D30" s="316"/>
      <c r="E30" s="316"/>
      <c r="F30" s="316"/>
      <c r="G30" s="156">
        <v>0</v>
      </c>
    </row>
    <row r="31" spans="1:7" ht="13.5">
      <c r="A31" s="152">
        <v>27</v>
      </c>
      <c r="B31" s="315" t="s">
        <v>4347</v>
      </c>
      <c r="C31" s="316"/>
      <c r="D31" s="316"/>
      <c r="E31" s="316"/>
      <c r="F31" s="316"/>
      <c r="G31" s="83">
        <v>0</v>
      </c>
    </row>
    <row r="32" spans="1:7" ht="13.5">
      <c r="A32" s="152">
        <v>28</v>
      </c>
      <c r="B32" s="318" t="s">
        <v>4715</v>
      </c>
      <c r="C32" s="319"/>
      <c r="D32" s="319"/>
      <c r="E32" s="319"/>
      <c r="F32" s="309"/>
      <c r="G32" s="206">
        <f>ROUND(G33+G34+G35,2)</f>
        <v>0</v>
      </c>
    </row>
    <row r="33" spans="1:7" ht="13.5">
      <c r="A33" s="198">
        <v>28.1</v>
      </c>
      <c r="B33" s="205" t="s">
        <v>4714</v>
      </c>
      <c r="C33" s="200"/>
      <c r="D33" s="200"/>
      <c r="E33" s="200"/>
      <c r="F33" s="199"/>
      <c r="G33" s="98">
        <v>0</v>
      </c>
    </row>
    <row r="34" spans="1:7" ht="13.5">
      <c r="A34" s="198"/>
      <c r="B34" s="205" t="s">
        <v>4717</v>
      </c>
      <c r="C34" s="200"/>
      <c r="D34" s="200"/>
      <c r="E34" s="200"/>
      <c r="F34" s="199"/>
      <c r="G34" s="98">
        <v>0</v>
      </c>
    </row>
    <row r="35" spans="1:7" ht="13.5">
      <c r="A35" s="198">
        <v>28.2</v>
      </c>
      <c r="B35" s="205" t="s">
        <v>4716</v>
      </c>
      <c r="C35" s="200"/>
      <c r="D35" s="200"/>
      <c r="E35" s="200"/>
      <c r="F35" s="199"/>
      <c r="G35" s="98">
        <v>0</v>
      </c>
    </row>
    <row r="36" spans="1:7" ht="13.5">
      <c r="A36" s="152">
        <v>29</v>
      </c>
      <c r="B36" s="315" t="s">
        <v>4348</v>
      </c>
      <c r="C36" s="316"/>
      <c r="D36" s="316"/>
      <c r="E36" s="316"/>
      <c r="F36" s="316"/>
      <c r="G36" s="83">
        <v>0</v>
      </c>
    </row>
    <row r="37" spans="1:7" ht="13.5">
      <c r="A37" s="152">
        <v>30</v>
      </c>
      <c r="B37" s="315" t="s">
        <v>4349</v>
      </c>
      <c r="C37" s="316"/>
      <c r="D37" s="316"/>
      <c r="E37" s="316"/>
      <c r="F37" s="316"/>
      <c r="G37" s="84">
        <f>ROUND(G38+G39,2)</f>
        <v>0</v>
      </c>
    </row>
    <row r="38" spans="1:7" ht="13.5">
      <c r="A38" s="19">
        <v>30.1</v>
      </c>
      <c r="B38" s="315" t="s">
        <v>4712</v>
      </c>
      <c r="C38" s="316"/>
      <c r="D38" s="316"/>
      <c r="E38" s="316"/>
      <c r="F38" s="316"/>
      <c r="G38" s="83">
        <v>0</v>
      </c>
    </row>
    <row r="39" spans="1:7" ht="13.5">
      <c r="A39" s="19">
        <v>30.2</v>
      </c>
      <c r="B39" s="315" t="s">
        <v>4713</v>
      </c>
      <c r="C39" s="316"/>
      <c r="D39" s="316"/>
      <c r="E39" s="316"/>
      <c r="F39" s="316"/>
      <c r="G39" s="83">
        <v>0</v>
      </c>
    </row>
    <row r="40" spans="1:7" ht="13.5">
      <c r="A40" s="19">
        <v>31</v>
      </c>
      <c r="B40" s="315" t="s">
        <v>4350</v>
      </c>
      <c r="C40" s="316"/>
      <c r="D40" s="316"/>
      <c r="E40" s="316"/>
      <c r="F40" s="316"/>
      <c r="G40" s="83">
        <v>0</v>
      </c>
    </row>
    <row r="41" spans="1:7" ht="13.5">
      <c r="A41" s="19">
        <v>32</v>
      </c>
      <c r="B41" s="315" t="s">
        <v>4351</v>
      </c>
      <c r="C41" s="316"/>
      <c r="D41" s="27"/>
      <c r="E41" s="11" t="s">
        <v>96</v>
      </c>
      <c r="F41" s="144">
        <v>0</v>
      </c>
      <c r="G41" s="83">
        <v>0</v>
      </c>
    </row>
    <row r="42" spans="1:7" ht="13.5">
      <c r="A42" s="19">
        <v>33</v>
      </c>
      <c r="B42" s="315" t="s">
        <v>4520</v>
      </c>
      <c r="C42" s="316"/>
      <c r="D42" s="316"/>
      <c r="E42" s="316"/>
      <c r="F42" s="316"/>
      <c r="G42" s="84">
        <f>ROUND(G5+G6+G7+G8+G9+G10+G11+G12+G13+G14+G15+G16+G17+G18+G19+G20+G21+G22+G23+G24+G25+G26+G27+G28+G29+G30+G31+G32-G36+G37+G40+G41,2)</f>
        <v>0</v>
      </c>
    </row>
  </sheetData>
  <sheetProtection formatCells="0" formatColumns="0" formatRows="0"/>
  <mergeCells count="36">
    <mergeCell ref="B30:F30"/>
    <mergeCell ref="B32:F32"/>
    <mergeCell ref="B16:F16"/>
    <mergeCell ref="B4:F4"/>
    <mergeCell ref="B5:F5"/>
    <mergeCell ref="B6:F6"/>
    <mergeCell ref="B7:F7"/>
    <mergeCell ref="B8:F8"/>
    <mergeCell ref="B26:F26"/>
    <mergeCell ref="B19:F19"/>
    <mergeCell ref="B24:F24"/>
    <mergeCell ref="B9:F9"/>
    <mergeCell ref="B10:F10"/>
    <mergeCell ref="B11:F11"/>
    <mergeCell ref="B12:F12"/>
    <mergeCell ref="B13:F13"/>
    <mergeCell ref="B31:F31"/>
    <mergeCell ref="B14:F14"/>
    <mergeCell ref="B15:F15"/>
    <mergeCell ref="B40:F40"/>
    <mergeCell ref="B17:F17"/>
    <mergeCell ref="B18:F18"/>
    <mergeCell ref="B20:F20"/>
    <mergeCell ref="B21:F21"/>
    <mergeCell ref="B22:F22"/>
    <mergeCell ref="B23:F23"/>
    <mergeCell ref="B42:F42"/>
    <mergeCell ref="B36:F36"/>
    <mergeCell ref="B37:F37"/>
    <mergeCell ref="B38:F38"/>
    <mergeCell ref="B39:F39"/>
    <mergeCell ref="B25:F25"/>
    <mergeCell ref="B41:C41"/>
    <mergeCell ref="B27:F27"/>
    <mergeCell ref="B28:F28"/>
    <mergeCell ref="B29:F29"/>
  </mergeCells>
  <dataValidations count="1">
    <dataValidation type="list" allowBlank="1" showInputMessage="1" showErrorMessage="1" prompt="2|免征&#10;1|减征&#10;" sqref="D41">
      <formula1>"2,1"</formula1>
    </dataValidation>
  </dataValidation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Sheet28"/>
  <dimension ref="A1:L39"/>
  <sheetViews>
    <sheetView zoomScalePageLayoutView="0" workbookViewId="0" topLeftCell="A1">
      <selection activeCell="K5" sqref="K5:L5"/>
    </sheetView>
  </sheetViews>
  <sheetFormatPr defaultColWidth="9.140625" defaultRowHeight="15"/>
  <cols>
    <col min="1" max="1" width="7.8515625" style="1" bestFit="1" customWidth="1"/>
    <col min="2" max="2" width="21.00390625" style="0" customWidth="1"/>
    <col min="4" max="4" width="14.7109375" style="0" customWidth="1"/>
    <col min="6" max="6" width="20.8515625" style="0" customWidth="1"/>
    <col min="7" max="7" width="12.421875" style="0" hidden="1" customWidth="1"/>
    <col min="8" max="8" width="10.8515625" style="0" hidden="1" customWidth="1"/>
    <col min="9" max="9" width="10.421875" style="0" customWidth="1"/>
    <col min="10" max="10" width="15.421875" style="0" customWidth="1"/>
    <col min="12" max="12" width="10.421875" style="0" customWidth="1"/>
  </cols>
  <sheetData>
    <row r="1" ht="13.5">
      <c r="A1" s="1" t="s">
        <v>844</v>
      </c>
    </row>
    <row r="2" ht="13.5">
      <c r="A2" s="1" t="s">
        <v>845</v>
      </c>
    </row>
    <row r="4" spans="1:12" s="1" customFormat="1" ht="15" customHeight="1">
      <c r="A4" s="20" t="s">
        <v>0</v>
      </c>
      <c r="B4" s="345" t="s">
        <v>4353</v>
      </c>
      <c r="C4" s="247"/>
      <c r="D4" s="247"/>
      <c r="E4" s="247"/>
      <c r="F4" s="247"/>
      <c r="G4" s="247"/>
      <c r="H4" s="247"/>
      <c r="I4" s="247"/>
      <c r="J4" s="247"/>
      <c r="K4" s="247"/>
      <c r="L4" s="249"/>
    </row>
    <row r="5" spans="1:12" ht="18" customHeight="1">
      <c r="A5" s="20" t="s">
        <v>1</v>
      </c>
      <c r="B5" s="346" t="s">
        <v>4354</v>
      </c>
      <c r="C5" s="347"/>
      <c r="D5" s="347"/>
      <c r="E5" s="347"/>
      <c r="F5" s="347"/>
      <c r="G5" s="247"/>
      <c r="H5" s="249"/>
      <c r="I5" s="352" t="s">
        <v>4355</v>
      </c>
      <c r="J5" s="160" t="s">
        <v>4356</v>
      </c>
      <c r="K5" s="350"/>
      <c r="L5" s="351"/>
    </row>
    <row r="6" spans="1:12" ht="14.25" customHeight="1">
      <c r="A6" s="153" t="s">
        <v>2</v>
      </c>
      <c r="B6" s="348"/>
      <c r="C6" s="349"/>
      <c r="D6" s="349"/>
      <c r="E6" s="349"/>
      <c r="F6" s="349"/>
      <c r="G6" s="247"/>
      <c r="H6" s="249"/>
      <c r="I6" s="353"/>
      <c r="J6" s="161" t="s">
        <v>4357</v>
      </c>
      <c r="K6" s="350"/>
      <c r="L6" s="351"/>
    </row>
    <row r="7" spans="1:12" ht="17.25" customHeight="1">
      <c r="A7" s="153" t="s">
        <v>3</v>
      </c>
      <c r="B7" s="348"/>
      <c r="C7" s="349"/>
      <c r="D7" s="349"/>
      <c r="E7" s="349"/>
      <c r="F7" s="349"/>
      <c r="G7" s="247"/>
      <c r="H7" s="249"/>
      <c r="I7" s="354"/>
      <c r="J7" s="160" t="s">
        <v>4358</v>
      </c>
      <c r="K7" s="350"/>
      <c r="L7" s="351"/>
    </row>
    <row r="8" spans="1:12" s="12" customFormat="1" ht="13.5" hidden="1">
      <c r="A8" s="39" t="s">
        <v>588</v>
      </c>
      <c r="B8" s="39"/>
      <c r="C8" s="40" t="s">
        <v>589</v>
      </c>
      <c r="E8" s="40"/>
      <c r="F8" s="41"/>
      <c r="H8" s="40" t="s">
        <v>590</v>
      </c>
      <c r="I8" s="40" t="s">
        <v>839</v>
      </c>
      <c r="J8" s="41" t="s">
        <v>840</v>
      </c>
      <c r="K8" s="41" t="s">
        <v>841</v>
      </c>
      <c r="L8" s="41" t="s">
        <v>842</v>
      </c>
    </row>
    <row r="9" spans="1:12" ht="13.5">
      <c r="A9" s="20"/>
      <c r="B9" s="345" t="s">
        <v>4352</v>
      </c>
      <c r="C9" s="247"/>
      <c r="D9" s="247"/>
      <c r="E9" s="247"/>
      <c r="F9" s="247"/>
      <c r="G9" s="247"/>
      <c r="H9" s="247"/>
      <c r="I9" s="247"/>
      <c r="J9" s="247"/>
      <c r="K9" s="247"/>
      <c r="L9" s="249"/>
    </row>
    <row r="10" spans="1:12" ht="14.25" customHeight="1">
      <c r="A10" s="20" t="s">
        <v>4</v>
      </c>
      <c r="B10" s="328" t="s">
        <v>19</v>
      </c>
      <c r="C10" s="215" t="s">
        <v>97</v>
      </c>
      <c r="D10" s="320"/>
      <c r="E10" s="320"/>
      <c r="F10" s="216"/>
      <c r="G10" s="36"/>
      <c r="H10" s="36"/>
      <c r="I10" s="339">
        <f>I11+I12</f>
        <v>0</v>
      </c>
      <c r="J10" s="340"/>
      <c r="K10" s="340"/>
      <c r="L10" s="341"/>
    </row>
    <row r="11" spans="1:12" ht="14.25" customHeight="1">
      <c r="A11" s="20" t="s">
        <v>5</v>
      </c>
      <c r="B11" s="329"/>
      <c r="C11" s="215" t="s">
        <v>20</v>
      </c>
      <c r="D11" s="320"/>
      <c r="E11" s="320"/>
      <c r="F11" s="216"/>
      <c r="G11" s="36"/>
      <c r="H11" s="36"/>
      <c r="I11" s="342">
        <v>0</v>
      </c>
      <c r="J11" s="343"/>
      <c r="K11" s="343"/>
      <c r="L11" s="344"/>
    </row>
    <row r="12" spans="1:12" ht="14.25" customHeight="1">
      <c r="A12" s="20" t="s">
        <v>6</v>
      </c>
      <c r="B12" s="329"/>
      <c r="C12" s="215" t="s">
        <v>21</v>
      </c>
      <c r="D12" s="320"/>
      <c r="E12" s="320"/>
      <c r="F12" s="216"/>
      <c r="G12" s="36"/>
      <c r="H12" s="36"/>
      <c r="I12" s="342">
        <v>0</v>
      </c>
      <c r="J12" s="343"/>
      <c r="K12" s="343"/>
      <c r="L12" s="344"/>
    </row>
    <row r="13" spans="1:12" ht="14.25" customHeight="1">
      <c r="A13" s="20" t="s">
        <v>7</v>
      </c>
      <c r="B13" s="329"/>
      <c r="C13" s="215" t="s">
        <v>22</v>
      </c>
      <c r="D13" s="320"/>
      <c r="E13" s="320"/>
      <c r="F13" s="216"/>
      <c r="G13" s="36"/>
      <c r="H13" s="36"/>
      <c r="I13" s="339">
        <f>I14-I15</f>
        <v>0</v>
      </c>
      <c r="J13" s="340"/>
      <c r="K13" s="340"/>
      <c r="L13" s="341"/>
    </row>
    <row r="14" spans="1:12" ht="14.25" customHeight="1">
      <c r="A14" s="20">
        <v>8</v>
      </c>
      <c r="B14" s="329"/>
      <c r="C14" s="215" t="s">
        <v>98</v>
      </c>
      <c r="D14" s="320"/>
      <c r="E14" s="320"/>
      <c r="F14" s="216"/>
      <c r="G14" s="36"/>
      <c r="H14" s="36"/>
      <c r="I14" s="342">
        <v>0</v>
      </c>
      <c r="J14" s="343"/>
      <c r="K14" s="343"/>
      <c r="L14" s="344"/>
    </row>
    <row r="15" spans="1:12" ht="14.25" customHeight="1">
      <c r="A15" s="20">
        <v>9</v>
      </c>
      <c r="B15" s="329"/>
      <c r="C15" s="215" t="s">
        <v>99</v>
      </c>
      <c r="D15" s="320"/>
      <c r="E15" s="320"/>
      <c r="F15" s="216"/>
      <c r="G15" s="36"/>
      <c r="H15" s="36"/>
      <c r="I15" s="342">
        <v>0</v>
      </c>
      <c r="J15" s="343"/>
      <c r="K15" s="343"/>
      <c r="L15" s="344"/>
    </row>
    <row r="16" spans="1:12" ht="14.25" customHeight="1">
      <c r="A16" s="20" t="s">
        <v>8</v>
      </c>
      <c r="B16" s="327"/>
      <c r="C16" s="215" t="s">
        <v>23</v>
      </c>
      <c r="D16" s="320"/>
      <c r="E16" s="320"/>
      <c r="F16" s="216"/>
      <c r="G16" s="36"/>
      <c r="H16" s="36"/>
      <c r="I16" s="321">
        <f>IF(I13&gt;0,ROUND((I10/I13),4),0)</f>
        <v>0</v>
      </c>
      <c r="J16" s="322"/>
      <c r="K16" s="322"/>
      <c r="L16" s="323"/>
    </row>
    <row r="17" spans="1:12" ht="14.25" customHeight="1">
      <c r="A17" s="20" t="s">
        <v>9</v>
      </c>
      <c r="B17" s="328" t="s">
        <v>24</v>
      </c>
      <c r="C17" s="215" t="s">
        <v>25</v>
      </c>
      <c r="D17" s="320"/>
      <c r="E17" s="320"/>
      <c r="F17" s="216"/>
      <c r="G17" s="36"/>
      <c r="H17" s="36"/>
      <c r="I17" s="336">
        <v>0</v>
      </c>
      <c r="J17" s="337"/>
      <c r="K17" s="337"/>
      <c r="L17" s="338"/>
    </row>
    <row r="18" spans="1:12" ht="14.25" customHeight="1">
      <c r="A18" s="20" t="s">
        <v>10</v>
      </c>
      <c r="B18" s="329"/>
      <c r="C18" s="215" t="s">
        <v>26</v>
      </c>
      <c r="D18" s="320"/>
      <c r="E18" s="320"/>
      <c r="F18" s="216"/>
      <c r="G18" s="36"/>
      <c r="H18" s="36"/>
      <c r="I18" s="336">
        <v>0</v>
      </c>
      <c r="J18" s="337"/>
      <c r="K18" s="337"/>
      <c r="L18" s="338"/>
    </row>
    <row r="19" spans="1:12" ht="14.25" customHeight="1">
      <c r="A19" s="20" t="s">
        <v>11</v>
      </c>
      <c r="B19" s="327"/>
      <c r="C19" s="215" t="s">
        <v>27</v>
      </c>
      <c r="D19" s="320"/>
      <c r="E19" s="320"/>
      <c r="F19" s="216"/>
      <c r="G19" s="36"/>
      <c r="H19" s="36"/>
      <c r="I19" s="321">
        <f>IF(I18&gt;0,ROUND((I17/I18),4),0)</f>
        <v>0</v>
      </c>
      <c r="J19" s="322"/>
      <c r="K19" s="322"/>
      <c r="L19" s="323"/>
    </row>
    <row r="20" spans="1:12" ht="14.25" customHeight="1">
      <c r="A20" s="276">
        <v>14</v>
      </c>
      <c r="B20" s="328" t="s">
        <v>100</v>
      </c>
      <c r="C20" s="330" t="s">
        <v>101</v>
      </c>
      <c r="D20" s="331"/>
      <c r="E20" s="331"/>
      <c r="F20" s="332"/>
      <c r="G20" s="37"/>
      <c r="H20" s="37"/>
      <c r="I20" s="20" t="s">
        <v>102</v>
      </c>
      <c r="J20" s="20" t="s">
        <v>103</v>
      </c>
      <c r="K20" s="20" t="s">
        <v>104</v>
      </c>
      <c r="L20" s="20" t="s">
        <v>105</v>
      </c>
    </row>
    <row r="21" spans="1:12" ht="13.5">
      <c r="A21" s="277"/>
      <c r="B21" s="329"/>
      <c r="C21" s="333"/>
      <c r="D21" s="334"/>
      <c r="E21" s="334"/>
      <c r="F21" s="335"/>
      <c r="G21" s="38"/>
      <c r="H21" s="38"/>
      <c r="I21" s="20">
        <v>1</v>
      </c>
      <c r="J21" s="20">
        <v>2</v>
      </c>
      <c r="K21" s="20">
        <v>3</v>
      </c>
      <c r="L21" s="20">
        <v>4</v>
      </c>
    </row>
    <row r="22" spans="1:12" ht="14.25" customHeight="1">
      <c r="A22" s="20" t="s">
        <v>12</v>
      </c>
      <c r="B22" s="329"/>
      <c r="C22" s="215" t="s">
        <v>28</v>
      </c>
      <c r="D22" s="320"/>
      <c r="E22" s="320"/>
      <c r="F22" s="216"/>
      <c r="G22" s="99"/>
      <c r="H22" s="99" t="s">
        <v>3871</v>
      </c>
      <c r="I22" s="72">
        <f>ROUND(I23+I32,2)</f>
        <v>0</v>
      </c>
      <c r="J22" s="72">
        <f>ROUND(J23+J32,2)</f>
        <v>0</v>
      </c>
      <c r="K22" s="72">
        <f>ROUND(K23+K32,2)</f>
        <v>0</v>
      </c>
      <c r="L22" s="72">
        <f aca="true" t="shared" si="0" ref="L22:L34">ROUND(I22+J22+K22,2)</f>
        <v>0</v>
      </c>
    </row>
    <row r="23" spans="1:12" ht="14.25" customHeight="1">
      <c r="A23" s="20">
        <v>16</v>
      </c>
      <c r="B23" s="329"/>
      <c r="C23" s="215" t="s">
        <v>106</v>
      </c>
      <c r="D23" s="320"/>
      <c r="E23" s="320"/>
      <c r="F23" s="216"/>
      <c r="G23" s="99"/>
      <c r="H23" s="99" t="s">
        <v>3872</v>
      </c>
      <c r="I23" s="72">
        <f>ROUND(I24+I25+I26+I27+I28+I29+I31,2)</f>
        <v>0</v>
      </c>
      <c r="J23" s="72">
        <f>ROUND(J24+J25+J26+J27+J28+J29+J31,2)</f>
        <v>0</v>
      </c>
      <c r="K23" s="72">
        <f>ROUND(K24+K25+K26+K27+K28+K29+K31,2)</f>
        <v>0</v>
      </c>
      <c r="L23" s="72">
        <f t="shared" si="0"/>
        <v>0</v>
      </c>
    </row>
    <row r="24" spans="1:12" ht="14.25" customHeight="1">
      <c r="A24" s="20">
        <v>17</v>
      </c>
      <c r="B24" s="329"/>
      <c r="C24" s="215" t="s">
        <v>107</v>
      </c>
      <c r="D24" s="320"/>
      <c r="E24" s="320"/>
      <c r="F24" s="216"/>
      <c r="G24" s="99"/>
      <c r="H24" s="99" t="s">
        <v>3873</v>
      </c>
      <c r="I24" s="71">
        <v>0</v>
      </c>
      <c r="J24" s="71">
        <v>0</v>
      </c>
      <c r="K24" s="71">
        <v>0</v>
      </c>
      <c r="L24" s="72">
        <f t="shared" si="0"/>
        <v>0</v>
      </c>
    </row>
    <row r="25" spans="1:12" ht="14.25" customHeight="1">
      <c r="A25" s="20">
        <v>18</v>
      </c>
      <c r="B25" s="329"/>
      <c r="C25" s="215" t="s">
        <v>108</v>
      </c>
      <c r="D25" s="320"/>
      <c r="E25" s="320"/>
      <c r="F25" s="216"/>
      <c r="G25" s="99"/>
      <c r="H25" s="99" t="s">
        <v>3874</v>
      </c>
      <c r="I25" s="71">
        <v>0</v>
      </c>
      <c r="J25" s="71">
        <v>0</v>
      </c>
      <c r="K25" s="71">
        <v>0</v>
      </c>
      <c r="L25" s="72">
        <f t="shared" si="0"/>
        <v>0</v>
      </c>
    </row>
    <row r="26" spans="1:12" ht="14.25" customHeight="1">
      <c r="A26" s="20">
        <v>19</v>
      </c>
      <c r="B26" s="329"/>
      <c r="C26" s="215" t="s">
        <v>109</v>
      </c>
      <c r="D26" s="320"/>
      <c r="E26" s="320"/>
      <c r="F26" s="216"/>
      <c r="G26" s="99"/>
      <c r="H26" s="99" t="s">
        <v>3875</v>
      </c>
      <c r="I26" s="71">
        <v>0</v>
      </c>
      <c r="J26" s="71">
        <v>0</v>
      </c>
      <c r="K26" s="71">
        <v>0</v>
      </c>
      <c r="L26" s="72">
        <f t="shared" si="0"/>
        <v>0</v>
      </c>
    </row>
    <row r="27" spans="1:12" ht="14.25" customHeight="1">
      <c r="A27" s="20">
        <v>20</v>
      </c>
      <c r="B27" s="329"/>
      <c r="C27" s="215" t="s">
        <v>110</v>
      </c>
      <c r="D27" s="320"/>
      <c r="E27" s="320"/>
      <c r="F27" s="216"/>
      <c r="G27" s="99"/>
      <c r="H27" s="99" t="s">
        <v>3876</v>
      </c>
      <c r="I27" s="71">
        <v>0</v>
      </c>
      <c r="J27" s="71">
        <v>0</v>
      </c>
      <c r="K27" s="71">
        <v>0</v>
      </c>
      <c r="L27" s="72">
        <f t="shared" si="0"/>
        <v>0</v>
      </c>
    </row>
    <row r="28" spans="1:12" ht="14.25" customHeight="1">
      <c r="A28" s="20">
        <v>21</v>
      </c>
      <c r="B28" s="329"/>
      <c r="C28" s="215" t="s">
        <v>111</v>
      </c>
      <c r="D28" s="320"/>
      <c r="E28" s="320"/>
      <c r="F28" s="216"/>
      <c r="G28" s="99"/>
      <c r="H28" s="99" t="s">
        <v>3877</v>
      </c>
      <c r="I28" s="71">
        <v>0</v>
      </c>
      <c r="J28" s="71">
        <v>0</v>
      </c>
      <c r="K28" s="71">
        <v>0</v>
      </c>
      <c r="L28" s="72">
        <f t="shared" si="0"/>
        <v>0</v>
      </c>
    </row>
    <row r="29" spans="1:12" ht="14.25" customHeight="1">
      <c r="A29" s="20">
        <v>22</v>
      </c>
      <c r="B29" s="329"/>
      <c r="C29" s="215" t="s">
        <v>112</v>
      </c>
      <c r="D29" s="320"/>
      <c r="E29" s="320"/>
      <c r="F29" s="216"/>
      <c r="G29" s="99"/>
      <c r="H29" s="99" t="s">
        <v>3878</v>
      </c>
      <c r="I29" s="71">
        <v>0</v>
      </c>
      <c r="J29" s="71">
        <v>0</v>
      </c>
      <c r="K29" s="71">
        <v>0</v>
      </c>
      <c r="L29" s="72">
        <f t="shared" si="0"/>
        <v>0</v>
      </c>
    </row>
    <row r="30" spans="1:12" ht="14.25" customHeight="1">
      <c r="A30" s="20">
        <v>23</v>
      </c>
      <c r="B30" s="329"/>
      <c r="C30" s="215" t="s">
        <v>113</v>
      </c>
      <c r="D30" s="320"/>
      <c r="E30" s="320"/>
      <c r="F30" s="216"/>
      <c r="G30" s="99"/>
      <c r="H30" s="99" t="s">
        <v>3879</v>
      </c>
      <c r="I30" s="71">
        <v>0</v>
      </c>
      <c r="J30" s="71">
        <v>0</v>
      </c>
      <c r="K30" s="71">
        <v>0</v>
      </c>
      <c r="L30" s="72">
        <f t="shared" si="0"/>
        <v>0</v>
      </c>
    </row>
    <row r="31" spans="1:12" ht="14.25" customHeight="1">
      <c r="A31" s="20">
        <v>24</v>
      </c>
      <c r="B31" s="329"/>
      <c r="C31" s="215" t="s">
        <v>114</v>
      </c>
      <c r="D31" s="320"/>
      <c r="E31" s="320"/>
      <c r="F31" s="216"/>
      <c r="G31" s="99"/>
      <c r="H31" s="99" t="s">
        <v>3880</v>
      </c>
      <c r="I31" s="72">
        <f>ROUND(IF(((I24+I25+I26+I27+I28+I29)*(0.2)/(0.8)&gt;I30),I30,((I24+I25+I26+I27+I28+I29)*(0.2)/(0.8))),2)</f>
        <v>0</v>
      </c>
      <c r="J31" s="72">
        <f>ROUND(IF(((J24+J25+J26+J27+J28+J29)*(0.2)/(0.8)&gt;J30),J30,((J24+J25+J26+J27+J28+J29)*(0.2)/(0.8))),2)</f>
        <v>0</v>
      </c>
      <c r="K31" s="72">
        <f>ROUND(IF(((K24+K25+K26+K27+K28+K29)*(0.2)/(0.8)&gt;K30),K30,((K24+K25+K26+K27+K28+K29)*(0.2)/(0.8))),2)</f>
        <v>0</v>
      </c>
      <c r="L31" s="72">
        <f t="shared" si="0"/>
        <v>0</v>
      </c>
    </row>
    <row r="32" spans="1:12" ht="14.25" customHeight="1">
      <c r="A32" s="20">
        <v>25</v>
      </c>
      <c r="B32" s="329"/>
      <c r="C32" s="215" t="s">
        <v>115</v>
      </c>
      <c r="D32" s="320"/>
      <c r="E32" s="320"/>
      <c r="F32" s="216"/>
      <c r="G32" s="99"/>
      <c r="H32" s="99" t="s">
        <v>3881</v>
      </c>
      <c r="I32" s="72">
        <f>ROUND((I33+I35)*(0.8),2)</f>
        <v>0</v>
      </c>
      <c r="J32" s="72">
        <f>ROUND((J33+J35)*(0.8),2)</f>
        <v>0</v>
      </c>
      <c r="K32" s="72">
        <f>ROUND((K33+K35)*(0.8),2)</f>
        <v>0</v>
      </c>
      <c r="L32" s="72">
        <f t="shared" si="0"/>
        <v>0</v>
      </c>
    </row>
    <row r="33" spans="1:12" ht="14.25" customHeight="1">
      <c r="A33" s="20">
        <v>26</v>
      </c>
      <c r="B33" s="329"/>
      <c r="C33" s="215" t="s">
        <v>116</v>
      </c>
      <c r="D33" s="320"/>
      <c r="E33" s="320"/>
      <c r="F33" s="216"/>
      <c r="G33" s="99"/>
      <c r="H33" s="99" t="s">
        <v>3882</v>
      </c>
      <c r="I33" s="71">
        <v>0</v>
      </c>
      <c r="J33" s="71">
        <v>0</v>
      </c>
      <c r="K33" s="71">
        <v>0</v>
      </c>
      <c r="L33" s="72">
        <f t="shared" si="0"/>
        <v>0</v>
      </c>
    </row>
    <row r="34" spans="1:12" ht="14.25" customHeight="1">
      <c r="A34" s="20">
        <v>27</v>
      </c>
      <c r="B34" s="329"/>
      <c r="C34" s="215" t="s">
        <v>117</v>
      </c>
      <c r="D34" s="320"/>
      <c r="E34" s="320"/>
      <c r="F34" s="216"/>
      <c r="G34" s="99"/>
      <c r="H34" s="99" t="s">
        <v>3883</v>
      </c>
      <c r="I34" s="71">
        <v>0</v>
      </c>
      <c r="J34" s="71">
        <v>0</v>
      </c>
      <c r="K34" s="71">
        <v>0</v>
      </c>
      <c r="L34" s="72">
        <f t="shared" si="0"/>
        <v>0</v>
      </c>
    </row>
    <row r="35" spans="1:12" ht="14.25" customHeight="1">
      <c r="A35" s="20">
        <v>28</v>
      </c>
      <c r="B35" s="329"/>
      <c r="C35" s="215" t="s">
        <v>118</v>
      </c>
      <c r="D35" s="320"/>
      <c r="E35" s="320"/>
      <c r="F35" s="216"/>
      <c r="G35" s="99"/>
      <c r="H35" s="99" t="s">
        <v>3884</v>
      </c>
      <c r="I35" s="72">
        <f>ROUND(IF(((I24+I25+I26+I27+I28+I29+I30+I33)*(0.4)/(0.6)&gt;I34),I34,((I24+I25+I26+I27+I28+I29+I30+I33)*(0.4)/(0.6))),2)</f>
        <v>0</v>
      </c>
      <c r="J35" s="72">
        <f>ROUND(IF(((J24+J25+J26+J27+J28+J29+J30+J33)*(0.4)/(0.6)&gt;J34),J34,((J24+J25+J26+J27+J28+J29+J30+J33)*(0.4)/(0.6))),2)</f>
        <v>0</v>
      </c>
      <c r="K35" s="72">
        <f>ROUND(IF(((K24+K25+K26+K27+K28+K29+K30+K33)*(0.4)/(0.6)&gt;K34),K34,((K24+K25+K26+K27+K28+K29+K30+K33)*(0.4)/(0.6))),2)</f>
        <v>0</v>
      </c>
      <c r="L35" s="72">
        <f>ROUND(IF(((L24+L25+L26+L27+L28+L29+L30+L33)*(0.4)/(0.6)&gt;L34),L34,((L24+L25+L26+L27+L28+L29+L30+L33)*(0.4)/(0.6))),2)</f>
        <v>0</v>
      </c>
    </row>
    <row r="36" spans="1:12" ht="14.25" customHeight="1">
      <c r="A36" s="20">
        <v>29</v>
      </c>
      <c r="B36" s="329"/>
      <c r="C36" s="215" t="s">
        <v>119</v>
      </c>
      <c r="D36" s="320"/>
      <c r="E36" s="320"/>
      <c r="F36" s="216"/>
      <c r="G36" s="99"/>
      <c r="H36" s="99" t="s">
        <v>3885</v>
      </c>
      <c r="I36" s="71">
        <v>0</v>
      </c>
      <c r="J36" s="71">
        <v>0</v>
      </c>
      <c r="K36" s="71">
        <v>0</v>
      </c>
      <c r="L36" s="72">
        <f>ROUND(I36+J36+K36,2)</f>
        <v>0</v>
      </c>
    </row>
    <row r="37" spans="1:12" ht="14.25" customHeight="1">
      <c r="A37" s="20">
        <v>30</v>
      </c>
      <c r="B37" s="327"/>
      <c r="C37" s="215" t="s">
        <v>120</v>
      </c>
      <c r="D37" s="320"/>
      <c r="E37" s="320"/>
      <c r="F37" s="216"/>
      <c r="G37" s="100"/>
      <c r="H37" s="100"/>
      <c r="I37" s="321">
        <f>ROUND(IF(L36&gt;0,(L22/L36),0),4)</f>
        <v>0</v>
      </c>
      <c r="J37" s="322"/>
      <c r="K37" s="322"/>
      <c r="L37" s="323"/>
    </row>
    <row r="38" spans="1:12" ht="14.25" customHeight="1">
      <c r="A38" s="162" t="s">
        <v>4359</v>
      </c>
      <c r="B38" s="258" t="s">
        <v>4360</v>
      </c>
      <c r="C38" s="215" t="s">
        <v>29</v>
      </c>
      <c r="D38" s="320"/>
      <c r="E38" s="320"/>
      <c r="F38" s="216"/>
      <c r="G38" s="324">
        <v>0</v>
      </c>
      <c r="H38" s="325"/>
      <c r="I38" s="325"/>
      <c r="J38" s="325"/>
      <c r="K38" s="325"/>
      <c r="L38" s="326"/>
    </row>
    <row r="39" spans="1:12" ht="14.25" customHeight="1">
      <c r="A39" s="20">
        <v>32</v>
      </c>
      <c r="B39" s="327"/>
      <c r="C39" s="215" t="s">
        <v>843</v>
      </c>
      <c r="D39" s="320"/>
      <c r="E39" s="320"/>
      <c r="F39" s="216"/>
      <c r="G39" s="324">
        <v>0</v>
      </c>
      <c r="H39" s="325"/>
      <c r="I39" s="325"/>
      <c r="J39" s="325"/>
      <c r="K39" s="325"/>
      <c r="L39" s="326"/>
    </row>
  </sheetData>
  <sheetProtection formatCells="0" formatColumns="0" formatRows="0"/>
  <mergeCells count="57">
    <mergeCell ref="B5:F7"/>
    <mergeCell ref="K6:L6"/>
    <mergeCell ref="G5:H5"/>
    <mergeCell ref="G6:H6"/>
    <mergeCell ref="G7:H7"/>
    <mergeCell ref="B4:L4"/>
    <mergeCell ref="K5:L5"/>
    <mergeCell ref="K7:L7"/>
    <mergeCell ref="I5:I7"/>
    <mergeCell ref="B9:L9"/>
    <mergeCell ref="C12:F12"/>
    <mergeCell ref="I12:L12"/>
    <mergeCell ref="I10:L10"/>
    <mergeCell ref="C11:F11"/>
    <mergeCell ref="I11:L11"/>
    <mergeCell ref="C13:F13"/>
    <mergeCell ref="I13:L13"/>
    <mergeCell ref="C14:F14"/>
    <mergeCell ref="I14:L14"/>
    <mergeCell ref="C15:F15"/>
    <mergeCell ref="I15:L15"/>
    <mergeCell ref="C16:F16"/>
    <mergeCell ref="I16:L16"/>
    <mergeCell ref="B17:B19"/>
    <mergeCell ref="C17:F17"/>
    <mergeCell ref="I17:L17"/>
    <mergeCell ref="C18:F18"/>
    <mergeCell ref="I18:L18"/>
    <mergeCell ref="C19:F19"/>
    <mergeCell ref="B10:B16"/>
    <mergeCell ref="C10:F10"/>
    <mergeCell ref="I19:L19"/>
    <mergeCell ref="A20:A21"/>
    <mergeCell ref="B20:B37"/>
    <mergeCell ref="C20:F21"/>
    <mergeCell ref="C22:F22"/>
    <mergeCell ref="C23:F23"/>
    <mergeCell ref="C24:F24"/>
    <mergeCell ref="C25:F25"/>
    <mergeCell ref="C26:F26"/>
    <mergeCell ref="C27:F27"/>
    <mergeCell ref="B38:B39"/>
    <mergeCell ref="C38:F38"/>
    <mergeCell ref="C28:F28"/>
    <mergeCell ref="C29:F29"/>
    <mergeCell ref="C30:F30"/>
    <mergeCell ref="C31:F31"/>
    <mergeCell ref="C32:F32"/>
    <mergeCell ref="C33:F33"/>
    <mergeCell ref="C39:F39"/>
    <mergeCell ref="C34:F34"/>
    <mergeCell ref="C35:F35"/>
    <mergeCell ref="C36:F36"/>
    <mergeCell ref="C37:F37"/>
    <mergeCell ref="I37:L37"/>
    <mergeCell ref="G38:L38"/>
    <mergeCell ref="G39:L3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D39"/>
  <sheetViews>
    <sheetView zoomScalePageLayoutView="0" workbookViewId="0" topLeftCell="A1">
      <selection activeCell="D4" sqref="D4"/>
    </sheetView>
  </sheetViews>
  <sheetFormatPr defaultColWidth="9.140625" defaultRowHeight="15"/>
  <cols>
    <col min="1" max="1" width="9.00390625" style="1" customWidth="1"/>
    <col min="3" max="3" width="70.00390625" style="0" bestFit="1" customWidth="1"/>
    <col min="4" max="4" width="9.421875" style="24" bestFit="1" customWidth="1"/>
  </cols>
  <sheetData>
    <row r="1" ht="13.5">
      <c r="A1" s="1" t="s">
        <v>241</v>
      </c>
    </row>
    <row r="3" spans="1:4" s="1" customFormat="1" ht="13.5">
      <c r="A3" s="5" t="s">
        <v>30</v>
      </c>
      <c r="B3" s="5" t="s">
        <v>201</v>
      </c>
      <c r="C3" s="5" t="s">
        <v>38</v>
      </c>
      <c r="D3" s="65" t="s">
        <v>202</v>
      </c>
    </row>
    <row r="4" spans="1:4" ht="13.5">
      <c r="A4" s="5">
        <v>1</v>
      </c>
      <c r="B4" s="262" t="s">
        <v>203</v>
      </c>
      <c r="C4" s="10" t="s">
        <v>4682</v>
      </c>
      <c r="D4" s="94"/>
    </row>
    <row r="5" spans="1:4" ht="13.5">
      <c r="A5" s="5">
        <v>2</v>
      </c>
      <c r="B5" s="263"/>
      <c r="C5" s="10" t="s">
        <v>204</v>
      </c>
      <c r="D5" s="94">
        <v>0</v>
      </c>
    </row>
    <row r="6" spans="1:4" ht="13.5">
      <c r="A6" s="5">
        <v>3</v>
      </c>
      <c r="B6" s="263"/>
      <c r="C6" s="10" t="s">
        <v>205</v>
      </c>
      <c r="D6" s="71">
        <v>0</v>
      </c>
    </row>
    <row r="7" spans="1:4" ht="13.5">
      <c r="A7" s="5">
        <v>4</v>
      </c>
      <c r="B7" s="263"/>
      <c r="C7" s="10" t="s">
        <v>206</v>
      </c>
      <c r="D7" s="94">
        <v>0</v>
      </c>
    </row>
    <row r="8" spans="1:4" ht="13.5">
      <c r="A8" s="5">
        <v>5</v>
      </c>
      <c r="B8" s="263"/>
      <c r="C8" s="10" t="s">
        <v>207</v>
      </c>
      <c r="D8" s="94">
        <v>0</v>
      </c>
    </row>
    <row r="9" spans="1:4" ht="13.5">
      <c r="A9" s="5">
        <v>6</v>
      </c>
      <c r="B9" s="263"/>
      <c r="C9" s="10" t="s">
        <v>208</v>
      </c>
      <c r="D9" s="94">
        <v>0</v>
      </c>
    </row>
    <row r="10" spans="1:4" ht="13.5">
      <c r="A10" s="5">
        <v>7</v>
      </c>
      <c r="B10" s="263"/>
      <c r="C10" s="10" t="s">
        <v>209</v>
      </c>
      <c r="D10" s="71">
        <v>0</v>
      </c>
    </row>
    <row r="11" spans="1:4" ht="13.5">
      <c r="A11" s="5">
        <v>8</v>
      </c>
      <c r="B11" s="263"/>
      <c r="C11" s="10" t="s">
        <v>210</v>
      </c>
      <c r="D11" s="71">
        <v>0</v>
      </c>
    </row>
    <row r="12" spans="1:4" ht="13.5">
      <c r="A12" s="5">
        <v>9</v>
      </c>
      <c r="B12" s="263"/>
      <c r="C12" s="10" t="s">
        <v>211</v>
      </c>
      <c r="D12" s="71">
        <v>0</v>
      </c>
    </row>
    <row r="13" spans="1:4" ht="13.5">
      <c r="A13" s="5">
        <v>10</v>
      </c>
      <c r="B13" s="263"/>
      <c r="C13" s="10" t="s">
        <v>212</v>
      </c>
      <c r="D13" s="72">
        <f>ROUND(D4-D5-D6-D7-D8-D9-D10+D11+D12,2)</f>
        <v>0</v>
      </c>
    </row>
    <row r="14" spans="1:4" ht="13.5">
      <c r="A14" s="5">
        <v>11</v>
      </c>
      <c r="B14" s="263"/>
      <c r="C14" s="10" t="s">
        <v>213</v>
      </c>
      <c r="D14" s="94">
        <v>0</v>
      </c>
    </row>
    <row r="15" spans="1:4" ht="13.5">
      <c r="A15" s="5">
        <v>12</v>
      </c>
      <c r="B15" s="263"/>
      <c r="C15" s="10" t="s">
        <v>214</v>
      </c>
      <c r="D15" s="94">
        <v>0</v>
      </c>
    </row>
    <row r="16" spans="1:4" ht="13.5">
      <c r="A16" s="5">
        <v>13</v>
      </c>
      <c r="B16" s="263"/>
      <c r="C16" s="10" t="s">
        <v>215</v>
      </c>
      <c r="D16" s="72">
        <f>ROUND(D13+D14-D15,2)</f>
        <v>0</v>
      </c>
    </row>
    <row r="17" spans="1:4" ht="13.5">
      <c r="A17" s="5">
        <v>14</v>
      </c>
      <c r="B17" s="262" t="s">
        <v>216</v>
      </c>
      <c r="C17" s="10" t="s">
        <v>217</v>
      </c>
      <c r="D17" s="94">
        <v>0</v>
      </c>
    </row>
    <row r="18" spans="1:4" ht="13.5">
      <c r="A18" s="5">
        <v>15</v>
      </c>
      <c r="B18" s="263"/>
      <c r="C18" s="10" t="s">
        <v>218</v>
      </c>
      <c r="D18" s="94">
        <v>0</v>
      </c>
    </row>
    <row r="19" spans="1:4" ht="13.5">
      <c r="A19" s="5">
        <v>16</v>
      </c>
      <c r="B19" s="263"/>
      <c r="C19" s="10" t="s">
        <v>219</v>
      </c>
      <c r="D19" s="94">
        <v>0</v>
      </c>
    </row>
    <row r="20" spans="1:4" ht="13.5">
      <c r="A20" s="5">
        <v>17</v>
      </c>
      <c r="B20" s="263"/>
      <c r="C20" s="10" t="s">
        <v>220</v>
      </c>
      <c r="D20" s="94">
        <v>0</v>
      </c>
    </row>
    <row r="21" spans="1:4" ht="13.5">
      <c r="A21" s="5">
        <v>18</v>
      </c>
      <c r="B21" s="263"/>
      <c r="C21" s="10" t="s">
        <v>221</v>
      </c>
      <c r="D21" s="94">
        <v>0</v>
      </c>
    </row>
    <row r="22" spans="1:4" ht="13.5">
      <c r="A22" s="5">
        <v>19</v>
      </c>
      <c r="B22" s="263"/>
      <c r="C22" s="10" t="s">
        <v>222</v>
      </c>
      <c r="D22" s="72">
        <f>ROUND(D16-D17+D18-D19-D20+D21,2)</f>
        <v>0</v>
      </c>
    </row>
    <row r="23" spans="1:4" ht="13.5">
      <c r="A23" s="5">
        <v>20</v>
      </c>
      <c r="B23" s="263"/>
      <c r="C23" s="10" t="s">
        <v>223</v>
      </c>
      <c r="D23" s="94">
        <v>0</v>
      </c>
    </row>
    <row r="24" spans="1:4" ht="13.5">
      <c r="A24" s="5">
        <v>21</v>
      </c>
      <c r="B24" s="263"/>
      <c r="C24" s="10" t="s">
        <v>224</v>
      </c>
      <c r="D24" s="94">
        <v>300</v>
      </c>
    </row>
    <row r="25" spans="1:4" ht="13.5">
      <c r="A25" s="5">
        <v>22</v>
      </c>
      <c r="B25" s="263"/>
      <c r="C25" s="10" t="s">
        <v>225</v>
      </c>
      <c r="D25" s="94">
        <v>0</v>
      </c>
    </row>
    <row r="26" spans="1:4" ht="13.5">
      <c r="A26" s="5">
        <v>23</v>
      </c>
      <c r="B26" s="263"/>
      <c r="C26" s="10" t="s">
        <v>226</v>
      </c>
      <c r="D26" s="72">
        <f>ROUND(IF((D22-D23-D25-D24)&gt;0,D22-D23-D25-D24,0),2)</f>
        <v>0</v>
      </c>
    </row>
    <row r="27" spans="1:4" ht="13.5">
      <c r="A27" s="5">
        <v>24</v>
      </c>
      <c r="B27" s="262" t="s">
        <v>227</v>
      </c>
      <c r="C27" s="10" t="s">
        <v>228</v>
      </c>
      <c r="D27" s="94">
        <v>0.25</v>
      </c>
    </row>
    <row r="28" spans="1:4" ht="13.5">
      <c r="A28" s="5">
        <v>25</v>
      </c>
      <c r="B28" s="263"/>
      <c r="C28" s="10" t="s">
        <v>229</v>
      </c>
      <c r="D28" s="72">
        <f>ROUND(D26*D27,2)</f>
        <v>0</v>
      </c>
    </row>
    <row r="29" spans="1:4" ht="13.5">
      <c r="A29" s="5">
        <v>26</v>
      </c>
      <c r="B29" s="263"/>
      <c r="C29" s="10" t="s">
        <v>230</v>
      </c>
      <c r="D29" s="94">
        <v>0</v>
      </c>
    </row>
    <row r="30" spans="1:4" ht="13.5">
      <c r="A30" s="5">
        <v>27</v>
      </c>
      <c r="B30" s="263"/>
      <c r="C30" s="10" t="s">
        <v>231</v>
      </c>
      <c r="D30" s="94">
        <v>0</v>
      </c>
    </row>
    <row r="31" spans="1:4" ht="13.5">
      <c r="A31" s="5">
        <v>28</v>
      </c>
      <c r="B31" s="263"/>
      <c r="C31" s="10" t="s">
        <v>232</v>
      </c>
      <c r="D31" s="72">
        <f>ROUND(D28-D29-D30,2)</f>
        <v>0</v>
      </c>
    </row>
    <row r="32" spans="1:4" ht="13.5">
      <c r="A32" s="5">
        <v>29</v>
      </c>
      <c r="B32" s="263"/>
      <c r="C32" s="10" t="s">
        <v>233</v>
      </c>
      <c r="D32" s="94">
        <v>0</v>
      </c>
    </row>
    <row r="33" spans="1:4" ht="13.5">
      <c r="A33" s="5">
        <v>30</v>
      </c>
      <c r="B33" s="263"/>
      <c r="C33" s="10" t="s">
        <v>234</v>
      </c>
      <c r="D33" s="94">
        <v>0</v>
      </c>
    </row>
    <row r="34" spans="1:4" ht="13.5">
      <c r="A34" s="5">
        <v>31</v>
      </c>
      <c r="B34" s="263"/>
      <c r="C34" s="10" t="s">
        <v>235</v>
      </c>
      <c r="D34" s="72">
        <f>ROUND(D31+D32-D33,2)</f>
        <v>0</v>
      </c>
    </row>
    <row r="35" spans="1:4" ht="13.5">
      <c r="A35" s="5">
        <v>32</v>
      </c>
      <c r="B35" s="263"/>
      <c r="C35" s="10" t="s">
        <v>236</v>
      </c>
      <c r="D35" s="71">
        <v>0</v>
      </c>
    </row>
    <row r="36" spans="1:4" ht="13.5">
      <c r="A36" s="5">
        <v>33</v>
      </c>
      <c r="B36" s="263"/>
      <c r="C36" s="10" t="s">
        <v>237</v>
      </c>
      <c r="D36" s="72">
        <f>ROUND(D34-D35,2)</f>
        <v>0</v>
      </c>
    </row>
    <row r="37" spans="1:4" ht="13.5">
      <c r="A37" s="5">
        <v>34</v>
      </c>
      <c r="B37" s="263"/>
      <c r="C37" s="10" t="s">
        <v>238</v>
      </c>
      <c r="D37" s="94">
        <v>0</v>
      </c>
    </row>
    <row r="38" spans="1:4" ht="13.5">
      <c r="A38" s="5">
        <v>35</v>
      </c>
      <c r="B38" s="263"/>
      <c r="C38" s="10" t="s">
        <v>239</v>
      </c>
      <c r="D38" s="94">
        <v>0</v>
      </c>
    </row>
    <row r="39" spans="1:4" ht="13.5">
      <c r="A39" s="5">
        <v>36</v>
      </c>
      <c r="B39" s="263"/>
      <c r="C39" s="10" t="s">
        <v>240</v>
      </c>
      <c r="D39" s="94">
        <v>0</v>
      </c>
    </row>
  </sheetData>
  <sheetProtection/>
  <mergeCells count="3">
    <mergeCell ref="B4:B16"/>
    <mergeCell ref="B17:B26"/>
    <mergeCell ref="B27:B39"/>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Sheet29"/>
  <dimension ref="A1:J29"/>
  <sheetViews>
    <sheetView zoomScalePageLayoutView="0" workbookViewId="0" topLeftCell="A1">
      <selection activeCell="I12" sqref="I12:J12"/>
    </sheetView>
  </sheetViews>
  <sheetFormatPr defaultColWidth="9.140625" defaultRowHeight="15"/>
  <cols>
    <col min="1" max="1" width="9.00390625" style="1" customWidth="1"/>
    <col min="7" max="7" width="15.140625" style="0" bestFit="1" customWidth="1"/>
    <col min="8" max="8" width="10.421875" style="0" customWidth="1"/>
    <col min="12" max="12" width="0" style="0" hidden="1" customWidth="1"/>
  </cols>
  <sheetData>
    <row r="1" ht="13.5">
      <c r="A1" s="1" t="s">
        <v>851</v>
      </c>
    </row>
    <row r="4" spans="1:10" ht="13.5">
      <c r="A4" s="303" t="s">
        <v>4361</v>
      </c>
      <c r="B4" s="265"/>
      <c r="C4" s="265"/>
      <c r="D4" s="265"/>
      <c r="E4" s="367"/>
      <c r="F4" s="367"/>
      <c r="G4" s="367"/>
      <c r="H4" s="367"/>
      <c r="I4" s="265"/>
      <c r="J4" s="265"/>
    </row>
    <row r="5" spans="1:10" ht="14.25" customHeight="1">
      <c r="A5" s="345" t="s">
        <v>4362</v>
      </c>
      <c r="B5" s="249"/>
      <c r="C5" s="364"/>
      <c r="D5" s="365"/>
      <c r="E5" s="224" t="s">
        <v>4364</v>
      </c>
      <c r="F5" s="304"/>
      <c r="G5" s="304"/>
      <c r="H5" s="210"/>
      <c r="I5" s="351"/>
      <c r="J5" s="363"/>
    </row>
    <row r="6" spans="1:10" ht="13.5">
      <c r="A6" s="345" t="s">
        <v>4363</v>
      </c>
      <c r="B6" s="249"/>
      <c r="C6" s="364"/>
      <c r="D6" s="365"/>
      <c r="E6" s="224" t="s">
        <v>4365</v>
      </c>
      <c r="F6" s="304"/>
      <c r="G6" s="304"/>
      <c r="H6" s="210"/>
      <c r="I6" s="351"/>
      <c r="J6" s="363"/>
    </row>
    <row r="7" spans="1:10" ht="13.5">
      <c r="A7" s="264" t="s">
        <v>846</v>
      </c>
      <c r="B7" s="265"/>
      <c r="C7" s="265"/>
      <c r="D7" s="265"/>
      <c r="E7" s="366"/>
      <c r="F7" s="366"/>
      <c r="G7" s="366"/>
      <c r="H7" s="366"/>
      <c r="I7" s="265"/>
      <c r="J7" s="265"/>
    </row>
    <row r="8" spans="1:10" ht="13.5">
      <c r="A8" s="20">
        <v>1</v>
      </c>
      <c r="B8" s="262" t="s">
        <v>847</v>
      </c>
      <c r="C8" s="263"/>
      <c r="D8" s="355" t="s">
        <v>3734</v>
      </c>
      <c r="E8" s="263"/>
      <c r="F8" s="263"/>
      <c r="G8" s="263"/>
      <c r="H8" s="263"/>
      <c r="I8" s="362">
        <v>0</v>
      </c>
      <c r="J8" s="362"/>
    </row>
    <row r="9" spans="1:10" ht="13.5">
      <c r="A9" s="183">
        <v>2</v>
      </c>
      <c r="B9" s="263"/>
      <c r="C9" s="263"/>
      <c r="D9" s="262" t="s">
        <v>848</v>
      </c>
      <c r="E9" s="263"/>
      <c r="F9" s="263"/>
      <c r="G9" s="263"/>
      <c r="H9" s="263"/>
      <c r="I9" s="362">
        <v>0</v>
      </c>
      <c r="J9" s="362"/>
    </row>
    <row r="10" spans="1:10" ht="13.5">
      <c r="A10" s="183">
        <v>3</v>
      </c>
      <c r="B10" s="263"/>
      <c r="C10" s="263"/>
      <c r="D10" s="262" t="s">
        <v>849</v>
      </c>
      <c r="E10" s="263"/>
      <c r="F10" s="263"/>
      <c r="G10" s="263"/>
      <c r="H10" s="263"/>
      <c r="I10" s="362">
        <v>0</v>
      </c>
      <c r="J10" s="362"/>
    </row>
    <row r="11" spans="1:10" ht="29.25" customHeight="1">
      <c r="A11" s="183">
        <v>4</v>
      </c>
      <c r="B11" s="263"/>
      <c r="C11" s="263"/>
      <c r="D11" s="355" t="s">
        <v>3735</v>
      </c>
      <c r="E11" s="263"/>
      <c r="F11" s="263"/>
      <c r="G11" s="263"/>
      <c r="H11" s="263"/>
      <c r="I11" s="358">
        <f>ROUND(IF(I8&gt;0,I9/I8,0),4)</f>
        <v>0</v>
      </c>
      <c r="J11" s="359"/>
    </row>
    <row r="12" spans="1:10" ht="27.75" customHeight="1">
      <c r="A12" s="183">
        <v>5</v>
      </c>
      <c r="B12" s="263"/>
      <c r="C12" s="263"/>
      <c r="D12" s="355" t="s">
        <v>3736</v>
      </c>
      <c r="E12" s="263"/>
      <c r="F12" s="263"/>
      <c r="G12" s="263"/>
      <c r="H12" s="263"/>
      <c r="I12" s="358">
        <f>ROUND(IF(I8&gt;0,I10/I8,0),4)</f>
        <v>0</v>
      </c>
      <c r="J12" s="359"/>
    </row>
    <row r="13" spans="1:10" ht="13.5">
      <c r="A13" s="183">
        <v>6</v>
      </c>
      <c r="B13" s="262" t="s">
        <v>100</v>
      </c>
      <c r="C13" s="263"/>
      <c r="D13" s="355" t="s">
        <v>3737</v>
      </c>
      <c r="E13" s="263"/>
      <c r="F13" s="263"/>
      <c r="G13" s="263"/>
      <c r="H13" s="263"/>
      <c r="I13" s="362">
        <v>0</v>
      </c>
      <c r="J13" s="362"/>
    </row>
    <row r="14" spans="1:10" ht="13.5">
      <c r="A14" s="183">
        <v>7</v>
      </c>
      <c r="B14" s="263"/>
      <c r="C14" s="263"/>
      <c r="D14" s="262" t="s">
        <v>121</v>
      </c>
      <c r="E14" s="263"/>
      <c r="F14" s="263"/>
      <c r="G14" s="263"/>
      <c r="H14" s="263"/>
      <c r="I14" s="362">
        <v>0</v>
      </c>
      <c r="J14" s="362"/>
    </row>
    <row r="15" spans="1:10" ht="13.5">
      <c r="A15" s="183">
        <v>8</v>
      </c>
      <c r="B15" s="263"/>
      <c r="C15" s="263"/>
      <c r="D15" s="355" t="s">
        <v>3738</v>
      </c>
      <c r="E15" s="263"/>
      <c r="F15" s="263"/>
      <c r="G15" s="263"/>
      <c r="H15" s="263"/>
      <c r="I15" s="358">
        <v>0</v>
      </c>
      <c r="J15" s="359"/>
    </row>
    <row r="16" spans="1:10" ht="13.5">
      <c r="A16" s="183">
        <v>9</v>
      </c>
      <c r="B16" s="263"/>
      <c r="C16" s="263"/>
      <c r="D16" s="355" t="s">
        <v>3739</v>
      </c>
      <c r="E16" s="263"/>
      <c r="F16" s="263"/>
      <c r="G16" s="263"/>
      <c r="H16" s="263"/>
      <c r="I16" s="358">
        <f>ROUND(IF(I15&gt;0,I14/I13,0),4)</f>
        <v>0</v>
      </c>
      <c r="J16" s="359"/>
    </row>
    <row r="17" spans="1:10" ht="13.5">
      <c r="A17" s="183">
        <v>10</v>
      </c>
      <c r="B17" s="262" t="s">
        <v>850</v>
      </c>
      <c r="C17" s="263"/>
      <c r="D17" s="355" t="s">
        <v>3740</v>
      </c>
      <c r="E17" s="263"/>
      <c r="F17" s="263"/>
      <c r="G17" s="263"/>
      <c r="H17" s="263"/>
      <c r="I17" s="362">
        <v>0</v>
      </c>
      <c r="J17" s="362"/>
    </row>
    <row r="18" spans="1:10" ht="13.5">
      <c r="A18" s="183">
        <v>11</v>
      </c>
      <c r="B18" s="263"/>
      <c r="C18" s="263"/>
      <c r="D18" s="355" t="s">
        <v>3741</v>
      </c>
      <c r="E18" s="263"/>
      <c r="F18" s="263"/>
      <c r="G18" s="263"/>
      <c r="H18" s="263"/>
      <c r="I18" s="362">
        <v>0</v>
      </c>
      <c r="J18" s="362"/>
    </row>
    <row r="19" spans="1:10" ht="13.5">
      <c r="A19" s="183">
        <v>12</v>
      </c>
      <c r="B19" s="263"/>
      <c r="C19" s="263"/>
      <c r="D19" s="355" t="s">
        <v>3742</v>
      </c>
      <c r="E19" s="263"/>
      <c r="F19" s="263"/>
      <c r="G19" s="263"/>
      <c r="H19" s="263"/>
      <c r="I19" s="358">
        <f>ROUND(IF(I17&gt;0,I18/I17,0),4)</f>
        <v>0</v>
      </c>
      <c r="J19" s="359"/>
    </row>
    <row r="20" spans="1:10" ht="13.5">
      <c r="A20" s="183">
        <v>13</v>
      </c>
      <c r="B20" s="263"/>
      <c r="C20" s="263"/>
      <c r="D20" s="355" t="s">
        <v>3743</v>
      </c>
      <c r="E20" s="263"/>
      <c r="F20" s="355" t="s">
        <v>3748</v>
      </c>
      <c r="G20" s="263"/>
      <c r="H20" s="263"/>
      <c r="I20" s="362">
        <v>0</v>
      </c>
      <c r="J20" s="362"/>
    </row>
    <row r="21" spans="1:10" ht="29.25" customHeight="1">
      <c r="A21" s="183">
        <v>14</v>
      </c>
      <c r="B21" s="263"/>
      <c r="C21" s="263"/>
      <c r="D21" s="263"/>
      <c r="E21" s="263"/>
      <c r="F21" s="355" t="s">
        <v>3747</v>
      </c>
      <c r="G21" s="263"/>
      <c r="H21" s="263"/>
      <c r="I21" s="358">
        <f>ROUND(IF(I17&gt;0,I20/I17,0),4)</f>
        <v>0</v>
      </c>
      <c r="J21" s="359"/>
    </row>
    <row r="22" spans="1:10" ht="13.5">
      <c r="A22" s="183">
        <v>15</v>
      </c>
      <c r="B22" s="263"/>
      <c r="C22" s="263"/>
      <c r="D22" s="355" t="s">
        <v>3744</v>
      </c>
      <c r="E22" s="263"/>
      <c r="F22" s="355" t="s">
        <v>3749</v>
      </c>
      <c r="G22" s="263"/>
      <c r="H22" s="263"/>
      <c r="I22" s="360"/>
      <c r="J22" s="361"/>
    </row>
    <row r="23" spans="1:10" ht="13.5">
      <c r="A23" s="183">
        <v>16</v>
      </c>
      <c r="B23" s="263"/>
      <c r="C23" s="263"/>
      <c r="D23" s="263"/>
      <c r="E23" s="263"/>
      <c r="F23" s="355" t="s">
        <v>3750</v>
      </c>
      <c r="G23" s="263"/>
      <c r="H23" s="263"/>
      <c r="I23" s="360">
        <v>0</v>
      </c>
      <c r="J23" s="361"/>
    </row>
    <row r="24" spans="1:10" ht="30.75" customHeight="1">
      <c r="A24" s="183">
        <v>17</v>
      </c>
      <c r="B24" s="263"/>
      <c r="C24" s="263"/>
      <c r="D24" s="263"/>
      <c r="E24" s="263"/>
      <c r="F24" s="355" t="s">
        <v>3751</v>
      </c>
      <c r="G24" s="263"/>
      <c r="H24" s="263"/>
      <c r="I24" s="358">
        <f>ROUND(IF(I18&gt;0,I23/I18,0),4)</f>
        <v>0</v>
      </c>
      <c r="J24" s="359"/>
    </row>
    <row r="25" spans="1:10" ht="13.5">
      <c r="A25" s="183">
        <v>18</v>
      </c>
      <c r="B25" s="263"/>
      <c r="C25" s="263"/>
      <c r="D25" s="355" t="s">
        <v>3745</v>
      </c>
      <c r="E25" s="263"/>
      <c r="F25" s="355" t="s">
        <v>3752</v>
      </c>
      <c r="G25" s="263"/>
      <c r="H25" s="263"/>
      <c r="I25" s="362">
        <v>0</v>
      </c>
      <c r="J25" s="362"/>
    </row>
    <row r="26" spans="1:10" ht="13.5">
      <c r="A26" s="183">
        <v>19</v>
      </c>
      <c r="B26" s="263"/>
      <c r="C26" s="263"/>
      <c r="D26" s="263"/>
      <c r="E26" s="263"/>
      <c r="F26" s="355" t="s">
        <v>3753</v>
      </c>
      <c r="G26" s="263"/>
      <c r="H26" s="263"/>
      <c r="I26" s="362">
        <v>0</v>
      </c>
      <c r="J26" s="362"/>
    </row>
    <row r="27" spans="1:10" ht="31.5" customHeight="1">
      <c r="A27" s="183">
        <v>20</v>
      </c>
      <c r="B27" s="263"/>
      <c r="C27" s="263"/>
      <c r="D27" s="263"/>
      <c r="E27" s="263"/>
      <c r="F27" s="355" t="s">
        <v>3754</v>
      </c>
      <c r="G27" s="263"/>
      <c r="H27" s="263"/>
      <c r="I27" s="358">
        <f>ROUND(IF(I17&gt;0,I26/I17,0),4)</f>
        <v>0</v>
      </c>
      <c r="J27" s="359"/>
    </row>
    <row r="28" spans="1:10" ht="46.5" customHeight="1">
      <c r="A28" s="183">
        <v>21</v>
      </c>
      <c r="B28" s="263"/>
      <c r="C28" s="263"/>
      <c r="D28" s="355" t="s">
        <v>3746</v>
      </c>
      <c r="E28" s="263"/>
      <c r="F28" s="262" t="s">
        <v>122</v>
      </c>
      <c r="G28" s="263"/>
      <c r="H28" s="263"/>
      <c r="I28" s="356"/>
      <c r="J28" s="357"/>
    </row>
    <row r="29" spans="1:10" ht="13.5">
      <c r="A29" s="183">
        <v>22</v>
      </c>
      <c r="B29" s="262" t="s">
        <v>4519</v>
      </c>
      <c r="C29" s="263"/>
      <c r="D29" s="263"/>
      <c r="E29" s="263"/>
      <c r="F29" s="263"/>
      <c r="G29" s="263"/>
      <c r="H29" s="263"/>
      <c r="I29" s="363">
        <v>0</v>
      </c>
      <c r="J29" s="363"/>
    </row>
  </sheetData>
  <sheetProtection formatCells="0" formatColumns="0" formatRows="0"/>
  <mergeCells count="61">
    <mergeCell ref="E5:H5"/>
    <mergeCell ref="D12:H12"/>
    <mergeCell ref="C6:D6"/>
    <mergeCell ref="A4:J4"/>
    <mergeCell ref="I5:J5"/>
    <mergeCell ref="I6:J6"/>
    <mergeCell ref="D11:H11"/>
    <mergeCell ref="I11:J11"/>
    <mergeCell ref="D9:H9"/>
    <mergeCell ref="I9:J9"/>
    <mergeCell ref="A7:J7"/>
    <mergeCell ref="B8:C12"/>
    <mergeCell ref="D8:H8"/>
    <mergeCell ref="I8:J8"/>
    <mergeCell ref="I14:J14"/>
    <mergeCell ref="I15:J15"/>
    <mergeCell ref="A5:B5"/>
    <mergeCell ref="B13:C16"/>
    <mergeCell ref="C5:D5"/>
    <mergeCell ref="D15:H15"/>
    <mergeCell ref="I12:J12"/>
    <mergeCell ref="D10:H10"/>
    <mergeCell ref="A6:B6"/>
    <mergeCell ref="D14:H14"/>
    <mergeCell ref="E6:H6"/>
    <mergeCell ref="D16:H16"/>
    <mergeCell ref="I16:J16"/>
    <mergeCell ref="D13:H13"/>
    <mergeCell ref="I13:J13"/>
    <mergeCell ref="I22:J22"/>
    <mergeCell ref="I10:J10"/>
    <mergeCell ref="I19:J19"/>
    <mergeCell ref="I20:J20"/>
    <mergeCell ref="B29:H29"/>
    <mergeCell ref="I29:J29"/>
    <mergeCell ref="D25:E27"/>
    <mergeCell ref="F25:H25"/>
    <mergeCell ref="I25:J25"/>
    <mergeCell ref="B17:C28"/>
    <mergeCell ref="I17:J17"/>
    <mergeCell ref="D18:H18"/>
    <mergeCell ref="I18:J18"/>
    <mergeCell ref="F22:H22"/>
    <mergeCell ref="I23:J23"/>
    <mergeCell ref="D17:H17"/>
    <mergeCell ref="D19:H19"/>
    <mergeCell ref="I26:J26"/>
    <mergeCell ref="F20:H20"/>
    <mergeCell ref="D22:E24"/>
    <mergeCell ref="D20:E21"/>
    <mergeCell ref="F24:H24"/>
    <mergeCell ref="F27:H27"/>
    <mergeCell ref="F23:H23"/>
    <mergeCell ref="D28:E28"/>
    <mergeCell ref="F28:H28"/>
    <mergeCell ref="I28:J28"/>
    <mergeCell ref="F21:H21"/>
    <mergeCell ref="I21:J21"/>
    <mergeCell ref="I27:J27"/>
    <mergeCell ref="I24:J24"/>
    <mergeCell ref="F26:H26"/>
  </mergeCell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codeName="Sheet30"/>
  <dimension ref="A1:N17"/>
  <sheetViews>
    <sheetView zoomScalePageLayoutView="0" workbookViewId="0" topLeftCell="A1">
      <selection activeCell="K17" sqref="K17:N17"/>
    </sheetView>
  </sheetViews>
  <sheetFormatPr defaultColWidth="9.140625" defaultRowHeight="15"/>
  <sheetData>
    <row r="1" ht="13.5">
      <c r="A1" t="s">
        <v>867</v>
      </c>
    </row>
    <row r="4" spans="1:14" ht="13.5">
      <c r="A4" s="264" t="s">
        <v>30</v>
      </c>
      <c r="B4" s="264" t="s">
        <v>31</v>
      </c>
      <c r="C4" s="264" t="s">
        <v>712</v>
      </c>
      <c r="D4" s="264" t="s">
        <v>852</v>
      </c>
      <c r="E4" s="264" t="s">
        <v>853</v>
      </c>
      <c r="F4" s="264" t="s">
        <v>854</v>
      </c>
      <c r="G4" s="264" t="s">
        <v>855</v>
      </c>
      <c r="H4" s="265"/>
      <c r="I4" s="265"/>
      <c r="J4" s="265"/>
      <c r="K4" s="265"/>
      <c r="L4" s="265"/>
      <c r="M4" s="264" t="s">
        <v>856</v>
      </c>
      <c r="N4" s="264" t="s">
        <v>857</v>
      </c>
    </row>
    <row r="5" spans="1:14" ht="13.5">
      <c r="A5" s="265"/>
      <c r="B5" s="265"/>
      <c r="C5" s="265"/>
      <c r="D5" s="265"/>
      <c r="E5" s="265"/>
      <c r="F5" s="265"/>
      <c r="G5" s="20" t="s">
        <v>536</v>
      </c>
      <c r="H5" s="20" t="s">
        <v>537</v>
      </c>
      <c r="I5" s="20" t="s">
        <v>538</v>
      </c>
      <c r="J5" s="20" t="s">
        <v>104</v>
      </c>
      <c r="K5" s="20" t="s">
        <v>103</v>
      </c>
      <c r="L5" s="15" t="s">
        <v>142</v>
      </c>
      <c r="M5" s="265"/>
      <c r="N5" s="265"/>
    </row>
    <row r="6" spans="1:14" ht="40.5">
      <c r="A6" s="265"/>
      <c r="B6" s="265"/>
      <c r="C6" s="20">
        <v>1</v>
      </c>
      <c r="D6" s="20">
        <v>2</v>
      </c>
      <c r="E6" s="20">
        <v>3</v>
      </c>
      <c r="F6" s="20" t="s">
        <v>858</v>
      </c>
      <c r="G6" s="20">
        <v>5</v>
      </c>
      <c r="H6" s="20">
        <v>6</v>
      </c>
      <c r="I6" s="20">
        <v>7</v>
      </c>
      <c r="J6" s="20">
        <v>8</v>
      </c>
      <c r="K6" s="20">
        <v>9</v>
      </c>
      <c r="L6" s="20" t="s">
        <v>859</v>
      </c>
      <c r="M6" s="20">
        <v>11</v>
      </c>
      <c r="N6" s="20" t="s">
        <v>860</v>
      </c>
    </row>
    <row r="7" spans="1:14" ht="13.5">
      <c r="A7" s="22">
        <v>1</v>
      </c>
      <c r="B7" s="22" t="s">
        <v>536</v>
      </c>
      <c r="C7" s="21"/>
      <c r="D7" s="83">
        <v>0</v>
      </c>
      <c r="E7" s="83">
        <v>0</v>
      </c>
      <c r="F7" s="84">
        <f aca="true" t="shared" si="0" ref="F7:F12">ROUND(0.1*E7,2)</f>
        <v>0</v>
      </c>
      <c r="G7" s="83">
        <v>0</v>
      </c>
      <c r="H7" s="83">
        <v>0</v>
      </c>
      <c r="I7" s="83">
        <v>0</v>
      </c>
      <c r="J7" s="83">
        <v>0</v>
      </c>
      <c r="K7" s="83">
        <v>0</v>
      </c>
      <c r="L7" s="84">
        <f>ROUND(G7+H7+I7+J7+K7,2)</f>
        <v>0</v>
      </c>
      <c r="M7" s="84">
        <v>0</v>
      </c>
      <c r="N7" s="95" t="s">
        <v>36</v>
      </c>
    </row>
    <row r="8" spans="1:14" ht="13.5">
      <c r="A8" s="22">
        <v>2</v>
      </c>
      <c r="B8" s="22" t="s">
        <v>537</v>
      </c>
      <c r="C8" s="21"/>
      <c r="D8" s="83">
        <v>0</v>
      </c>
      <c r="E8" s="83">
        <v>0</v>
      </c>
      <c r="F8" s="138">
        <f t="shared" si="0"/>
        <v>0</v>
      </c>
      <c r="G8" s="95" t="s">
        <v>36</v>
      </c>
      <c r="H8" s="83">
        <v>0</v>
      </c>
      <c r="I8" s="83">
        <v>0</v>
      </c>
      <c r="J8" s="83">
        <v>0</v>
      </c>
      <c r="K8" s="83">
        <v>0</v>
      </c>
      <c r="L8" s="84">
        <f>ROUND(H8+I8+J8+K8,2)</f>
        <v>0</v>
      </c>
      <c r="M8" s="84">
        <v>0</v>
      </c>
      <c r="N8" s="84">
        <v>0</v>
      </c>
    </row>
    <row r="9" spans="1:14" ht="13.5">
      <c r="A9" s="22">
        <v>3</v>
      </c>
      <c r="B9" s="22" t="s">
        <v>538</v>
      </c>
      <c r="C9" s="21"/>
      <c r="D9" s="83">
        <v>0</v>
      </c>
      <c r="E9" s="83">
        <v>0</v>
      </c>
      <c r="F9" s="138">
        <f t="shared" si="0"/>
        <v>0</v>
      </c>
      <c r="G9" s="95" t="s">
        <v>36</v>
      </c>
      <c r="H9" s="95" t="s">
        <v>36</v>
      </c>
      <c r="I9" s="83">
        <v>0</v>
      </c>
      <c r="J9" s="83">
        <v>0</v>
      </c>
      <c r="K9" s="83">
        <v>0</v>
      </c>
      <c r="L9" s="84">
        <f>ROUND(I9+J9+K9,2)</f>
        <v>0</v>
      </c>
      <c r="M9" s="84">
        <v>0</v>
      </c>
      <c r="N9" s="84">
        <v>0</v>
      </c>
    </row>
    <row r="10" spans="1:14" ht="13.5">
      <c r="A10" s="22">
        <v>4</v>
      </c>
      <c r="B10" s="22" t="s">
        <v>104</v>
      </c>
      <c r="C10" s="21"/>
      <c r="D10" s="83">
        <v>0</v>
      </c>
      <c r="E10" s="83">
        <v>0</v>
      </c>
      <c r="F10" s="138">
        <f t="shared" si="0"/>
        <v>0</v>
      </c>
      <c r="G10" s="95" t="s">
        <v>36</v>
      </c>
      <c r="H10" s="95" t="s">
        <v>36</v>
      </c>
      <c r="I10" s="95" t="s">
        <v>36</v>
      </c>
      <c r="J10" s="83">
        <v>0</v>
      </c>
      <c r="K10" s="83">
        <v>0</v>
      </c>
      <c r="L10" s="84">
        <f>ROUND(K10+J10,2)</f>
        <v>0</v>
      </c>
      <c r="M10" s="84">
        <v>0</v>
      </c>
      <c r="N10" s="84">
        <v>0</v>
      </c>
    </row>
    <row r="11" spans="1:14" ht="13.5">
      <c r="A11" s="22">
        <v>5</v>
      </c>
      <c r="B11" s="22" t="s">
        <v>103</v>
      </c>
      <c r="C11" s="21"/>
      <c r="D11" s="83">
        <v>0</v>
      </c>
      <c r="E11" s="83">
        <v>0</v>
      </c>
      <c r="F11" s="138">
        <f t="shared" si="0"/>
        <v>0</v>
      </c>
      <c r="G11" s="95" t="s">
        <v>36</v>
      </c>
      <c r="H11" s="95" t="s">
        <v>36</v>
      </c>
      <c r="I11" s="95" t="s">
        <v>36</v>
      </c>
      <c r="J11" s="95" t="s">
        <v>36</v>
      </c>
      <c r="K11" s="83">
        <v>0</v>
      </c>
      <c r="L11" s="84">
        <f>ROUND(K11,2)</f>
        <v>0</v>
      </c>
      <c r="M11" s="84">
        <v>0</v>
      </c>
      <c r="N11" s="84">
        <v>0</v>
      </c>
    </row>
    <row r="12" spans="1:14" ht="13.5">
      <c r="A12" s="22">
        <v>6</v>
      </c>
      <c r="B12" s="22" t="s">
        <v>102</v>
      </c>
      <c r="C12" s="21"/>
      <c r="D12" s="83">
        <v>0</v>
      </c>
      <c r="E12" s="84">
        <f>ROUND(K15+K16+K17,2)</f>
        <v>0</v>
      </c>
      <c r="F12" s="138">
        <f t="shared" si="0"/>
        <v>0</v>
      </c>
      <c r="G12" s="95" t="s">
        <v>36</v>
      </c>
      <c r="H12" s="95" t="s">
        <v>36</v>
      </c>
      <c r="I12" s="95" t="s">
        <v>36</v>
      </c>
      <c r="J12" s="95" t="s">
        <v>36</v>
      </c>
      <c r="K12" s="95" t="s">
        <v>36</v>
      </c>
      <c r="L12" s="95" t="s">
        <v>36</v>
      </c>
      <c r="M12" s="84">
        <v>0</v>
      </c>
      <c r="N12" s="84">
        <v>0</v>
      </c>
    </row>
    <row r="13" spans="1:14" ht="13.5">
      <c r="A13" s="22">
        <v>7</v>
      </c>
      <c r="B13" s="235" t="s">
        <v>861</v>
      </c>
      <c r="C13" s="236"/>
      <c r="D13" s="236"/>
      <c r="E13" s="236"/>
      <c r="F13" s="236"/>
      <c r="G13" s="236"/>
      <c r="H13" s="236"/>
      <c r="I13" s="236"/>
      <c r="J13" s="236"/>
      <c r="K13" s="236"/>
      <c r="L13" s="236"/>
      <c r="M13" s="84">
        <f>ROUND(M7+M8+M9+M10+M11+M12,2)</f>
        <v>0</v>
      </c>
      <c r="N13" s="22" t="s">
        <v>36</v>
      </c>
    </row>
    <row r="14" spans="1:14" ht="13.5">
      <c r="A14" s="22">
        <v>8</v>
      </c>
      <c r="B14" s="235" t="s">
        <v>862</v>
      </c>
      <c r="C14" s="236"/>
      <c r="D14" s="236"/>
      <c r="E14" s="236"/>
      <c r="F14" s="236"/>
      <c r="G14" s="236"/>
      <c r="H14" s="236"/>
      <c r="I14" s="236"/>
      <c r="J14" s="236"/>
      <c r="K14" s="236"/>
      <c r="L14" s="236"/>
      <c r="M14" s="236"/>
      <c r="N14" s="84">
        <f>ROUND(N8+N9+N10+N11+N12,2)</f>
        <v>0</v>
      </c>
    </row>
    <row r="15" spans="1:14" ht="13.5">
      <c r="A15" s="22">
        <v>9</v>
      </c>
      <c r="B15" s="235" t="s">
        <v>863</v>
      </c>
      <c r="C15" s="236"/>
      <c r="D15" s="235" t="s">
        <v>864</v>
      </c>
      <c r="E15" s="236"/>
      <c r="F15" s="236"/>
      <c r="G15" s="236"/>
      <c r="H15" s="236"/>
      <c r="I15" s="236"/>
      <c r="J15" s="236"/>
      <c r="K15" s="368">
        <v>0</v>
      </c>
      <c r="L15" s="368"/>
      <c r="M15" s="368"/>
      <c r="N15" s="368"/>
    </row>
    <row r="16" spans="1:14" ht="13.5">
      <c r="A16" s="43">
        <v>10</v>
      </c>
      <c r="B16" s="236"/>
      <c r="C16" s="236"/>
      <c r="D16" s="235" t="s">
        <v>865</v>
      </c>
      <c r="E16" s="236"/>
      <c r="F16" s="236"/>
      <c r="G16" s="236"/>
      <c r="H16" s="236"/>
      <c r="I16" s="236"/>
      <c r="J16" s="236"/>
      <c r="K16" s="368">
        <v>0</v>
      </c>
      <c r="L16" s="368"/>
      <c r="M16" s="368"/>
      <c r="N16" s="368"/>
    </row>
    <row r="17" spans="1:14" ht="13.5">
      <c r="A17" s="43">
        <v>11</v>
      </c>
      <c r="B17" s="236"/>
      <c r="C17" s="236"/>
      <c r="D17" s="235" t="s">
        <v>866</v>
      </c>
      <c r="E17" s="236"/>
      <c r="F17" s="236"/>
      <c r="G17" s="236"/>
      <c r="H17" s="236"/>
      <c r="I17" s="236"/>
      <c r="J17" s="236"/>
      <c r="K17" s="368">
        <v>0</v>
      </c>
      <c r="L17" s="368"/>
      <c r="M17" s="368"/>
      <c r="N17" s="368"/>
    </row>
  </sheetData>
  <sheetProtection formatCells="0" formatColumns="0" formatRows="0"/>
  <mergeCells count="18">
    <mergeCell ref="M4:M5"/>
    <mergeCell ref="N4:N5"/>
    <mergeCell ref="B13:L13"/>
    <mergeCell ref="A4:A6"/>
    <mergeCell ref="B4:B6"/>
    <mergeCell ref="C4:C5"/>
    <mergeCell ref="D4:D5"/>
    <mergeCell ref="E4:E5"/>
    <mergeCell ref="F4:F5"/>
    <mergeCell ref="G4:L4"/>
    <mergeCell ref="D17:J17"/>
    <mergeCell ref="K17:N17"/>
    <mergeCell ref="B14:M14"/>
    <mergeCell ref="B15:C17"/>
    <mergeCell ref="D15:J15"/>
    <mergeCell ref="K15:N15"/>
    <mergeCell ref="D16:J16"/>
    <mergeCell ref="K16:N1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codeName="Sheet31"/>
  <dimension ref="A1:T8"/>
  <sheetViews>
    <sheetView zoomScalePageLayoutView="0" workbookViewId="0" topLeftCell="A1">
      <selection activeCell="C7" sqref="C7"/>
    </sheetView>
  </sheetViews>
  <sheetFormatPr defaultColWidth="9.140625" defaultRowHeight="15"/>
  <cols>
    <col min="2" max="2" width="14.421875" style="0" customWidth="1"/>
    <col min="3" max="20" width="9.00390625" style="93" customWidth="1"/>
  </cols>
  <sheetData>
    <row r="1" spans="1:20" ht="13.5">
      <c r="A1" t="s">
        <v>887</v>
      </c>
      <c r="C1"/>
      <c r="D1"/>
      <c r="E1"/>
      <c r="F1"/>
      <c r="G1"/>
      <c r="H1"/>
      <c r="I1"/>
      <c r="J1"/>
      <c r="K1"/>
      <c r="L1"/>
      <c r="M1"/>
      <c r="N1"/>
      <c r="O1"/>
      <c r="P1"/>
      <c r="Q1"/>
      <c r="R1"/>
      <c r="S1"/>
      <c r="T1"/>
    </row>
    <row r="2" spans="3:20" ht="13.5">
      <c r="C2"/>
      <c r="D2"/>
      <c r="E2"/>
      <c r="F2"/>
      <c r="G2"/>
      <c r="H2"/>
      <c r="I2"/>
      <c r="J2"/>
      <c r="K2"/>
      <c r="L2"/>
      <c r="M2"/>
      <c r="N2"/>
      <c r="O2"/>
      <c r="P2"/>
      <c r="Q2"/>
      <c r="R2"/>
      <c r="S2"/>
      <c r="T2"/>
    </row>
    <row r="3" spans="1:20" s="12" customFormat="1" ht="13.5">
      <c r="A3" s="45"/>
      <c r="B3" s="19" t="s">
        <v>868</v>
      </c>
      <c r="C3" s="19" t="s">
        <v>869</v>
      </c>
      <c r="D3" s="19" t="s">
        <v>870</v>
      </c>
      <c r="E3" s="19" t="s">
        <v>871</v>
      </c>
      <c r="F3" s="19" t="s">
        <v>872</v>
      </c>
      <c r="G3" s="19" t="s">
        <v>873</v>
      </c>
      <c r="H3" s="19" t="s">
        <v>874</v>
      </c>
      <c r="I3" s="19" t="s">
        <v>875</v>
      </c>
      <c r="J3" s="19" t="s">
        <v>876</v>
      </c>
      <c r="K3" s="19" t="s">
        <v>877</v>
      </c>
      <c r="L3" s="19" t="s">
        <v>878</v>
      </c>
      <c r="M3" s="19" t="s">
        <v>879</v>
      </c>
      <c r="N3" s="19" t="s">
        <v>880</v>
      </c>
      <c r="O3" s="19" t="s">
        <v>881</v>
      </c>
      <c r="P3" s="19" t="s">
        <v>882</v>
      </c>
      <c r="Q3" s="19" t="s">
        <v>883</v>
      </c>
      <c r="R3" s="19" t="s">
        <v>884</v>
      </c>
      <c r="S3" s="19" t="s">
        <v>885</v>
      </c>
      <c r="T3" s="19" t="s">
        <v>886</v>
      </c>
    </row>
    <row r="4" spans="1:20" ht="13.5">
      <c r="A4" s="264" t="s">
        <v>30</v>
      </c>
      <c r="B4" s="264" t="s">
        <v>123</v>
      </c>
      <c r="C4" s="264" t="s">
        <v>124</v>
      </c>
      <c r="D4" s="264" t="s">
        <v>125</v>
      </c>
      <c r="E4" s="264" t="s">
        <v>126</v>
      </c>
      <c r="F4" s="264" t="s">
        <v>127</v>
      </c>
      <c r="G4" s="264" t="s">
        <v>128</v>
      </c>
      <c r="H4" s="264" t="s">
        <v>129</v>
      </c>
      <c r="I4" s="264" t="s">
        <v>130</v>
      </c>
      <c r="J4" s="264" t="s">
        <v>131</v>
      </c>
      <c r="K4" s="264" t="s">
        <v>132</v>
      </c>
      <c r="L4" s="264" t="s">
        <v>133</v>
      </c>
      <c r="M4" s="264" t="s">
        <v>134</v>
      </c>
      <c r="N4" s="264" t="s">
        <v>135</v>
      </c>
      <c r="O4" s="264" t="s">
        <v>136</v>
      </c>
      <c r="P4" s="264" t="s">
        <v>137</v>
      </c>
      <c r="Q4" s="265"/>
      <c r="R4" s="265"/>
      <c r="S4" s="265"/>
      <c r="T4" s="264" t="s">
        <v>138</v>
      </c>
    </row>
    <row r="5" spans="1:20" ht="67.5">
      <c r="A5" s="265"/>
      <c r="B5" s="265"/>
      <c r="C5" s="265"/>
      <c r="D5" s="265"/>
      <c r="E5" s="265"/>
      <c r="F5" s="265"/>
      <c r="G5" s="265"/>
      <c r="H5" s="265"/>
      <c r="I5" s="265"/>
      <c r="J5" s="265"/>
      <c r="K5" s="265"/>
      <c r="L5" s="265"/>
      <c r="M5" s="265"/>
      <c r="N5" s="265"/>
      <c r="O5" s="265"/>
      <c r="P5" s="20" t="s">
        <v>139</v>
      </c>
      <c r="Q5" s="20" t="s">
        <v>140</v>
      </c>
      <c r="R5" s="20" t="s">
        <v>141</v>
      </c>
      <c r="S5" s="20" t="s">
        <v>142</v>
      </c>
      <c r="T5" s="265"/>
    </row>
    <row r="6" spans="1:20" ht="27">
      <c r="A6" s="265"/>
      <c r="B6" s="20">
        <v>1</v>
      </c>
      <c r="C6" s="20">
        <v>2</v>
      </c>
      <c r="D6" s="20">
        <v>3</v>
      </c>
      <c r="E6" s="20">
        <v>4</v>
      </c>
      <c r="F6" s="20" t="s">
        <v>143</v>
      </c>
      <c r="G6" s="20">
        <v>6</v>
      </c>
      <c r="H6" s="20" t="s">
        <v>144</v>
      </c>
      <c r="I6" s="20">
        <v>8</v>
      </c>
      <c r="J6" s="20" t="s">
        <v>145</v>
      </c>
      <c r="K6" s="20">
        <v>10</v>
      </c>
      <c r="L6" s="20">
        <v>11</v>
      </c>
      <c r="M6" s="20">
        <v>12</v>
      </c>
      <c r="N6" s="20" t="s">
        <v>146</v>
      </c>
      <c r="O6" s="20">
        <v>14</v>
      </c>
      <c r="P6" s="20">
        <v>15</v>
      </c>
      <c r="Q6" s="20">
        <v>16</v>
      </c>
      <c r="R6" s="20">
        <v>17</v>
      </c>
      <c r="S6" s="20" t="s">
        <v>147</v>
      </c>
      <c r="T6" s="20" t="s">
        <v>148</v>
      </c>
    </row>
    <row r="7" spans="1:2" s="101" customFormat="1" ht="13.5">
      <c r="A7" s="102"/>
      <c r="B7" s="102"/>
    </row>
    <row r="8" spans="1:20" ht="13.5">
      <c r="A8" s="24"/>
      <c r="B8" s="24"/>
      <c r="C8" s="101"/>
      <c r="D8" s="101"/>
      <c r="E8" s="101"/>
      <c r="F8" s="101"/>
      <c r="G8" s="101"/>
      <c r="H8" s="101"/>
      <c r="I8" s="101"/>
      <c r="J8" s="101"/>
      <c r="K8" s="101"/>
      <c r="L8" s="101"/>
      <c r="M8" s="101"/>
      <c r="N8" s="101"/>
      <c r="O8" s="101"/>
      <c r="P8" s="101"/>
      <c r="Q8" s="101"/>
      <c r="R8" s="101"/>
      <c r="S8" s="101"/>
      <c r="T8" s="101"/>
    </row>
  </sheetData>
  <sheetProtection formatCells="0" formatColumns="0" formatRows="0" insertRows="0" deleteRows="0"/>
  <mergeCells count="17">
    <mergeCell ref="T4:T5"/>
    <mergeCell ref="H4:H5"/>
    <mergeCell ref="M4:M5"/>
    <mergeCell ref="N4:N5"/>
    <mergeCell ref="B4:B5"/>
    <mergeCell ref="C4:C5"/>
    <mergeCell ref="D4:D5"/>
    <mergeCell ref="E4:E5"/>
    <mergeCell ref="F4:F5"/>
    <mergeCell ref="G4:G5"/>
    <mergeCell ref="O4:O5"/>
    <mergeCell ref="P4:S4"/>
    <mergeCell ref="A4:A6"/>
    <mergeCell ref="K4:K5"/>
    <mergeCell ref="L4:L5"/>
    <mergeCell ref="I4:I5"/>
    <mergeCell ref="J4:J5"/>
  </mergeCells>
  <dataValidations count="2">
    <dataValidation type="list" allowBlank="1" showInputMessage="1" showErrorMessage="1" sqref="B7:B65536">
      <formula1>国家和地区代码</formula1>
    </dataValidation>
    <dataValidation type="list" allowBlank="1" showInputMessage="1" showErrorMessage="1" sqref="I7:I65536">
      <formula1>"0.25,0.15"</formula1>
    </dataValidation>
  </dataValidation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codeName="Sheet32"/>
  <dimension ref="A1:S8"/>
  <sheetViews>
    <sheetView zoomScalePageLayoutView="0" workbookViewId="0" topLeftCell="A1">
      <selection activeCell="B8" sqref="B8"/>
    </sheetView>
  </sheetViews>
  <sheetFormatPr defaultColWidth="9.140625" defaultRowHeight="15"/>
  <cols>
    <col min="3" max="19" width="9.00390625" style="93" customWidth="1"/>
  </cols>
  <sheetData>
    <row r="1" spans="1:19" ht="13.5">
      <c r="A1" t="s">
        <v>904</v>
      </c>
      <c r="C1"/>
      <c r="D1"/>
      <c r="E1"/>
      <c r="F1"/>
      <c r="G1"/>
      <c r="H1"/>
      <c r="I1"/>
      <c r="J1"/>
      <c r="K1"/>
      <c r="L1"/>
      <c r="M1"/>
      <c r="N1"/>
      <c r="O1"/>
      <c r="P1"/>
      <c r="Q1"/>
      <c r="R1"/>
      <c r="S1"/>
    </row>
    <row r="2" spans="3:19" ht="13.5">
      <c r="C2"/>
      <c r="D2"/>
      <c r="E2"/>
      <c r="F2"/>
      <c r="G2"/>
      <c r="H2"/>
      <c r="I2"/>
      <c r="J2"/>
      <c r="K2"/>
      <c r="L2"/>
      <c r="M2"/>
      <c r="N2"/>
      <c r="O2"/>
      <c r="P2"/>
      <c r="Q2"/>
      <c r="R2"/>
      <c r="S2"/>
    </row>
    <row r="3" spans="2:19" ht="13.5">
      <c r="B3" s="118"/>
      <c r="C3"/>
      <c r="D3"/>
      <c r="E3"/>
      <c r="F3"/>
      <c r="G3"/>
      <c r="H3"/>
      <c r="I3"/>
      <c r="J3"/>
      <c r="K3"/>
      <c r="L3"/>
      <c r="M3"/>
      <c r="N3"/>
      <c r="O3"/>
      <c r="P3"/>
      <c r="Q3"/>
      <c r="R3"/>
      <c r="S3"/>
    </row>
    <row r="4" spans="2:19" s="46" customFormat="1" ht="13.5" hidden="1">
      <c r="B4" s="46" t="s">
        <v>868</v>
      </c>
      <c r="C4" s="46" t="s">
        <v>888</v>
      </c>
      <c r="D4" s="46" t="s">
        <v>889</v>
      </c>
      <c r="E4" s="46" t="s">
        <v>890</v>
      </c>
      <c r="F4" s="46" t="s">
        <v>891</v>
      </c>
      <c r="G4" s="46" t="s">
        <v>892</v>
      </c>
      <c r="H4" s="46" t="s">
        <v>893</v>
      </c>
      <c r="I4" s="46" t="s">
        <v>894</v>
      </c>
      <c r="J4" s="46" t="s">
        <v>895</v>
      </c>
      <c r="K4" s="46" t="s">
        <v>896</v>
      </c>
      <c r="L4" s="46" t="s">
        <v>897</v>
      </c>
      <c r="M4" s="46" t="s">
        <v>898</v>
      </c>
      <c r="N4" s="46" t="s">
        <v>899</v>
      </c>
      <c r="O4" s="46" t="s">
        <v>869</v>
      </c>
      <c r="P4" s="46" t="s">
        <v>900</v>
      </c>
      <c r="Q4" s="46" t="s">
        <v>901</v>
      </c>
      <c r="R4" s="46" t="s">
        <v>902</v>
      </c>
      <c r="S4" s="46" t="s">
        <v>903</v>
      </c>
    </row>
    <row r="5" spans="1:19" s="4" customFormat="1" ht="13.5">
      <c r="A5" s="264" t="s">
        <v>30</v>
      </c>
      <c r="B5" s="264" t="s">
        <v>123</v>
      </c>
      <c r="C5" s="264" t="s">
        <v>149</v>
      </c>
      <c r="D5" s="265"/>
      <c r="E5" s="265"/>
      <c r="F5" s="265"/>
      <c r="G5" s="265"/>
      <c r="H5" s="265"/>
      <c r="I5" s="265"/>
      <c r="J5" s="265"/>
      <c r="K5" s="264" t="s">
        <v>150</v>
      </c>
      <c r="L5" s="265"/>
      <c r="M5" s="265"/>
      <c r="N5" s="265"/>
      <c r="O5" s="264" t="s">
        <v>124</v>
      </c>
      <c r="P5" s="264" t="s">
        <v>151</v>
      </c>
      <c r="Q5" s="264" t="s">
        <v>152</v>
      </c>
      <c r="R5" s="264" t="s">
        <v>153</v>
      </c>
      <c r="S5" s="264" t="s">
        <v>125</v>
      </c>
    </row>
    <row r="6" spans="1:19" s="4" customFormat="1" ht="54">
      <c r="A6" s="265"/>
      <c r="B6" s="265"/>
      <c r="C6" s="20" t="s">
        <v>154</v>
      </c>
      <c r="D6" s="20" t="s">
        <v>155</v>
      </c>
      <c r="E6" s="20" t="s">
        <v>156</v>
      </c>
      <c r="F6" s="20" t="s">
        <v>157</v>
      </c>
      <c r="G6" s="20" t="s">
        <v>158</v>
      </c>
      <c r="H6" s="20" t="s">
        <v>159</v>
      </c>
      <c r="I6" s="20" t="s">
        <v>160</v>
      </c>
      <c r="J6" s="20" t="s">
        <v>142</v>
      </c>
      <c r="K6" s="20" t="s">
        <v>161</v>
      </c>
      <c r="L6" s="20" t="s">
        <v>162</v>
      </c>
      <c r="M6" s="20" t="s">
        <v>163</v>
      </c>
      <c r="N6" s="20" t="s">
        <v>142</v>
      </c>
      <c r="O6" s="265"/>
      <c r="P6" s="265"/>
      <c r="Q6" s="265"/>
      <c r="R6" s="265"/>
      <c r="S6" s="265"/>
    </row>
    <row r="7" spans="1:19" s="4" customFormat="1" ht="27">
      <c r="A7" s="265"/>
      <c r="B7" s="20">
        <v>1</v>
      </c>
      <c r="C7" s="20">
        <v>2</v>
      </c>
      <c r="D7" s="20">
        <v>3</v>
      </c>
      <c r="E7" s="20">
        <v>4</v>
      </c>
      <c r="F7" s="20">
        <v>5</v>
      </c>
      <c r="G7" s="20">
        <v>6</v>
      </c>
      <c r="H7" s="20">
        <v>7</v>
      </c>
      <c r="I7" s="20">
        <v>8</v>
      </c>
      <c r="J7" s="20" t="s">
        <v>164</v>
      </c>
      <c r="K7" s="20">
        <v>10</v>
      </c>
      <c r="L7" s="20">
        <v>11</v>
      </c>
      <c r="M7" s="20">
        <v>12</v>
      </c>
      <c r="N7" s="20" t="s">
        <v>165</v>
      </c>
      <c r="O7" s="20" t="s">
        <v>166</v>
      </c>
      <c r="P7" s="20">
        <v>15</v>
      </c>
      <c r="Q7" s="20">
        <v>16</v>
      </c>
      <c r="R7" s="20">
        <v>17</v>
      </c>
      <c r="S7" s="20" t="s">
        <v>167</v>
      </c>
    </row>
    <row r="8" spans="3:19" s="24" customFormat="1" ht="13.5">
      <c r="C8" s="101"/>
      <c r="D8" s="101"/>
      <c r="E8" s="101"/>
      <c r="F8" s="101"/>
      <c r="G8" s="101"/>
      <c r="H8" s="101"/>
      <c r="I8" s="101"/>
      <c r="J8" s="101"/>
      <c r="K8" s="101"/>
      <c r="L8" s="101"/>
      <c r="M8" s="101"/>
      <c r="N8" s="101"/>
      <c r="O8" s="101"/>
      <c r="P8" s="101"/>
      <c r="Q8" s="101"/>
      <c r="R8" s="101"/>
      <c r="S8" s="101"/>
    </row>
  </sheetData>
  <sheetProtection formatCells="0" formatColumns="0" formatRows="0" insertRows="0" deleteRows="0"/>
  <mergeCells count="9">
    <mergeCell ref="A5:A7"/>
    <mergeCell ref="R5:R6"/>
    <mergeCell ref="S5:S6"/>
    <mergeCell ref="B5:B6"/>
    <mergeCell ref="C5:J5"/>
    <mergeCell ref="K5:N5"/>
    <mergeCell ref="O5:O6"/>
    <mergeCell ref="P5:P6"/>
    <mergeCell ref="Q5:Q6"/>
  </mergeCells>
  <dataValidations count="1">
    <dataValidation type="list" allowBlank="1" showInputMessage="1" showErrorMessage="1" sqref="B8:B65536">
      <formula1>国家和地区代码</formula1>
    </dataValidation>
  </dataValidation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codeName="Sheet33"/>
  <dimension ref="A1:T9"/>
  <sheetViews>
    <sheetView zoomScalePageLayoutView="0" workbookViewId="0" topLeftCell="A1">
      <selection activeCell="K7" sqref="K7"/>
    </sheetView>
  </sheetViews>
  <sheetFormatPr defaultColWidth="9.140625" defaultRowHeight="15"/>
  <cols>
    <col min="3" max="20" width="9.00390625" style="93" customWidth="1"/>
  </cols>
  <sheetData>
    <row r="1" spans="1:20" ht="13.5">
      <c r="A1" t="s">
        <v>908</v>
      </c>
      <c r="C1"/>
      <c r="D1"/>
      <c r="E1"/>
      <c r="F1"/>
      <c r="G1"/>
      <c r="H1"/>
      <c r="I1"/>
      <c r="J1"/>
      <c r="K1"/>
      <c r="L1"/>
      <c r="M1"/>
      <c r="N1"/>
      <c r="O1"/>
      <c r="P1"/>
      <c r="Q1"/>
      <c r="R1"/>
      <c r="S1"/>
      <c r="T1"/>
    </row>
    <row r="2" spans="3:20" ht="13.5">
      <c r="C2"/>
      <c r="D2"/>
      <c r="E2"/>
      <c r="F2"/>
      <c r="G2"/>
      <c r="H2"/>
      <c r="I2"/>
      <c r="J2"/>
      <c r="K2"/>
      <c r="L2"/>
      <c r="M2"/>
      <c r="N2"/>
      <c r="O2"/>
      <c r="P2"/>
      <c r="Q2"/>
      <c r="R2"/>
      <c r="S2"/>
      <c r="T2"/>
    </row>
    <row r="3" spans="3:20" ht="13.5">
      <c r="C3"/>
      <c r="D3"/>
      <c r="E3"/>
      <c r="F3"/>
      <c r="G3"/>
      <c r="H3"/>
      <c r="I3"/>
      <c r="J3"/>
      <c r="K3"/>
      <c r="L3"/>
      <c r="M3"/>
      <c r="N3"/>
      <c r="O3"/>
      <c r="P3"/>
      <c r="Q3"/>
      <c r="R3"/>
      <c r="S3"/>
      <c r="T3"/>
    </row>
    <row r="4" spans="2:20" ht="13.5">
      <c r="B4" s="22" t="s">
        <v>868</v>
      </c>
      <c r="C4" s="22" t="s">
        <v>905</v>
      </c>
      <c r="D4" s="22" t="s">
        <v>906</v>
      </c>
      <c r="E4" s="22" t="s">
        <v>907</v>
      </c>
      <c r="F4" s="22" t="s">
        <v>4376</v>
      </c>
      <c r="G4" s="158" t="s">
        <v>4372</v>
      </c>
      <c r="H4" s="158" t="s">
        <v>4373</v>
      </c>
      <c r="I4" s="158" t="s">
        <v>4374</v>
      </c>
      <c r="J4" s="158" t="s">
        <v>4375</v>
      </c>
      <c r="K4"/>
      <c r="L4"/>
      <c r="M4"/>
      <c r="N4"/>
      <c r="O4"/>
      <c r="P4"/>
      <c r="Q4"/>
      <c r="R4"/>
      <c r="S4"/>
      <c r="T4"/>
    </row>
    <row r="5" spans="1:20" s="4" customFormat="1" ht="13.5">
      <c r="A5" s="264" t="s">
        <v>30</v>
      </c>
      <c r="B5" s="264" t="s">
        <v>123</v>
      </c>
      <c r="C5" s="264" t="s">
        <v>168</v>
      </c>
      <c r="D5" s="265"/>
      <c r="E5" s="265"/>
      <c r="F5" s="265"/>
      <c r="G5" s="264" t="s">
        <v>4367</v>
      </c>
      <c r="H5" s="265"/>
      <c r="I5" s="265"/>
      <c r="J5" s="265"/>
      <c r="K5"/>
      <c r="L5"/>
      <c r="M5"/>
      <c r="N5"/>
      <c r="O5"/>
      <c r="P5"/>
      <c r="Q5"/>
      <c r="R5"/>
      <c r="S5"/>
      <c r="T5"/>
    </row>
    <row r="6" spans="1:20" s="4" customFormat="1" ht="33" customHeight="1">
      <c r="A6" s="265"/>
      <c r="B6" s="265"/>
      <c r="C6" s="264" t="s">
        <v>169</v>
      </c>
      <c r="D6" s="264" t="s">
        <v>170</v>
      </c>
      <c r="E6" s="264" t="s">
        <v>171</v>
      </c>
      <c r="F6" s="264" t="s">
        <v>172</v>
      </c>
      <c r="G6" s="264" t="s">
        <v>4368</v>
      </c>
      <c r="H6" s="264" t="s">
        <v>4369</v>
      </c>
      <c r="I6" s="264" t="s">
        <v>4370</v>
      </c>
      <c r="J6" s="264" t="s">
        <v>4371</v>
      </c>
      <c r="K6"/>
      <c r="L6"/>
      <c r="M6"/>
      <c r="N6"/>
      <c r="O6"/>
      <c r="P6"/>
      <c r="Q6"/>
      <c r="R6"/>
      <c r="S6"/>
      <c r="T6"/>
    </row>
    <row r="7" spans="1:20" s="4" customFormat="1" ht="35.25" customHeight="1">
      <c r="A7" s="265"/>
      <c r="B7" s="265"/>
      <c r="C7" s="265"/>
      <c r="D7" s="265"/>
      <c r="E7" s="265"/>
      <c r="F7" s="265"/>
      <c r="G7" s="265"/>
      <c r="H7" s="265"/>
      <c r="I7" s="265"/>
      <c r="J7" s="265"/>
      <c r="K7"/>
      <c r="L7"/>
      <c r="M7"/>
      <c r="N7"/>
      <c r="O7"/>
      <c r="P7"/>
      <c r="Q7"/>
      <c r="R7"/>
      <c r="S7"/>
      <c r="T7"/>
    </row>
    <row r="8" spans="1:20" s="4" customFormat="1" ht="13.5">
      <c r="A8" s="265"/>
      <c r="B8" s="20">
        <v>1</v>
      </c>
      <c r="C8" s="20">
        <v>2</v>
      </c>
      <c r="D8" s="20">
        <v>3</v>
      </c>
      <c r="E8" s="20">
        <v>4</v>
      </c>
      <c r="F8" s="20" t="s">
        <v>4366</v>
      </c>
      <c r="G8" s="159">
        <v>6</v>
      </c>
      <c r="H8" s="159">
        <v>7</v>
      </c>
      <c r="I8" s="159">
        <v>8</v>
      </c>
      <c r="J8" s="159" t="s">
        <v>4377</v>
      </c>
      <c r="K8"/>
      <c r="L8"/>
      <c r="M8"/>
      <c r="N8"/>
      <c r="O8"/>
      <c r="P8"/>
      <c r="Q8"/>
      <c r="R8"/>
      <c r="S8"/>
      <c r="T8"/>
    </row>
    <row r="9" spans="3:20" s="24" customFormat="1" ht="13.5">
      <c r="C9" s="101"/>
      <c r="D9" s="101"/>
      <c r="E9" s="101"/>
      <c r="F9" s="101"/>
      <c r="G9" s="101"/>
      <c r="H9" s="101"/>
      <c r="I9" s="101"/>
      <c r="J9" s="101"/>
      <c r="K9" s="101"/>
      <c r="L9" s="101"/>
      <c r="M9" s="101"/>
      <c r="N9" s="101"/>
      <c r="O9" s="101"/>
      <c r="P9" s="101"/>
      <c r="Q9" s="101"/>
      <c r="R9" s="101"/>
      <c r="S9" s="101"/>
      <c r="T9" s="101"/>
    </row>
  </sheetData>
  <sheetProtection formatCells="0" formatColumns="0" formatRows="0" insertRows="0" deleteRows="0"/>
  <mergeCells count="12">
    <mergeCell ref="A5:A8"/>
    <mergeCell ref="B5:B7"/>
    <mergeCell ref="C5:F5"/>
    <mergeCell ref="C6:C7"/>
    <mergeCell ref="D6:D7"/>
    <mergeCell ref="E6:E7"/>
    <mergeCell ref="F6:F7"/>
    <mergeCell ref="G5:J5"/>
    <mergeCell ref="G6:G7"/>
    <mergeCell ref="H6:H7"/>
    <mergeCell ref="I6:I7"/>
    <mergeCell ref="J6:J7"/>
  </mergeCells>
  <dataValidations count="1">
    <dataValidation type="list" allowBlank="1" showInputMessage="1" showErrorMessage="1" sqref="B9:B65536">
      <formula1>国家和地区代码</formula1>
    </dataValidation>
  </dataValidation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codeName="Sheet34"/>
  <dimension ref="A1:T8"/>
  <sheetViews>
    <sheetView zoomScalePageLayoutView="0" workbookViewId="0" topLeftCell="J1">
      <selection activeCell="T8" sqref="T8"/>
    </sheetView>
  </sheetViews>
  <sheetFormatPr defaultColWidth="9.140625" defaultRowHeight="15"/>
  <cols>
    <col min="3" max="20" width="9.00390625" style="93" customWidth="1"/>
  </cols>
  <sheetData>
    <row r="1" spans="1:20" ht="13.5">
      <c r="A1" t="s">
        <v>927</v>
      </c>
      <c r="C1"/>
      <c r="D1"/>
      <c r="E1"/>
      <c r="F1"/>
      <c r="G1"/>
      <c r="H1"/>
      <c r="I1"/>
      <c r="J1"/>
      <c r="K1"/>
      <c r="L1"/>
      <c r="M1"/>
      <c r="N1"/>
      <c r="O1"/>
      <c r="P1"/>
      <c r="Q1"/>
      <c r="R1"/>
      <c r="S1"/>
      <c r="T1"/>
    </row>
    <row r="2" spans="3:20" ht="13.5">
      <c r="C2"/>
      <c r="D2"/>
      <c r="E2"/>
      <c r="F2"/>
      <c r="G2"/>
      <c r="H2"/>
      <c r="I2"/>
      <c r="J2"/>
      <c r="K2"/>
      <c r="L2"/>
      <c r="M2"/>
      <c r="N2"/>
      <c r="O2"/>
      <c r="P2"/>
      <c r="Q2"/>
      <c r="R2"/>
      <c r="S2"/>
      <c r="T2"/>
    </row>
    <row r="3" spans="3:20" ht="13.5">
      <c r="C3"/>
      <c r="D3"/>
      <c r="E3"/>
      <c r="F3"/>
      <c r="G3"/>
      <c r="H3"/>
      <c r="I3"/>
      <c r="J3"/>
      <c r="K3"/>
      <c r="L3"/>
      <c r="M3"/>
      <c r="N3"/>
      <c r="O3"/>
      <c r="P3"/>
      <c r="Q3"/>
      <c r="R3"/>
      <c r="S3"/>
      <c r="T3"/>
    </row>
    <row r="4" spans="2:20" ht="13.5" hidden="1">
      <c r="B4" s="22" t="s">
        <v>868</v>
      </c>
      <c r="C4" s="22" t="s">
        <v>909</v>
      </c>
      <c r="D4" s="22" t="s">
        <v>910</v>
      </c>
      <c r="E4" s="22" t="s">
        <v>911</v>
      </c>
      <c r="F4" s="22" t="s">
        <v>912</v>
      </c>
      <c r="G4" s="22" t="s">
        <v>913</v>
      </c>
      <c r="H4" s="22" t="s">
        <v>914</v>
      </c>
      <c r="I4" s="22" t="s">
        <v>915</v>
      </c>
      <c r="J4" s="22" t="s">
        <v>916</v>
      </c>
      <c r="K4" s="22" t="s">
        <v>917</v>
      </c>
      <c r="L4" s="22" t="s">
        <v>918</v>
      </c>
      <c r="M4" s="22" t="s">
        <v>919</v>
      </c>
      <c r="N4" s="22" t="s">
        <v>920</v>
      </c>
      <c r="O4" s="22" t="s">
        <v>921</v>
      </c>
      <c r="P4" s="22" t="s">
        <v>922</v>
      </c>
      <c r="Q4" s="22" t="s">
        <v>923</v>
      </c>
      <c r="R4" s="22" t="s">
        <v>924</v>
      </c>
      <c r="S4" s="22" t="s">
        <v>925</v>
      </c>
      <c r="T4" s="22" t="s">
        <v>926</v>
      </c>
    </row>
    <row r="5" spans="1:20" s="4" customFormat="1" ht="13.5">
      <c r="A5" s="264" t="s">
        <v>30</v>
      </c>
      <c r="B5" s="264" t="s">
        <v>123</v>
      </c>
      <c r="C5" s="264" t="s">
        <v>180</v>
      </c>
      <c r="D5" s="265"/>
      <c r="E5" s="265"/>
      <c r="F5" s="265"/>
      <c r="G5" s="265"/>
      <c r="H5" s="265"/>
      <c r="I5" s="264" t="s">
        <v>181</v>
      </c>
      <c r="J5" s="265"/>
      <c r="K5" s="265"/>
      <c r="L5" s="265"/>
      <c r="M5" s="265"/>
      <c r="N5" s="265"/>
      <c r="O5" s="264" t="s">
        <v>182</v>
      </c>
      <c r="P5" s="265"/>
      <c r="Q5" s="265"/>
      <c r="R5" s="265"/>
      <c r="S5" s="265"/>
      <c r="T5" s="265"/>
    </row>
    <row r="6" spans="1:20" s="4" customFormat="1" ht="13.5">
      <c r="A6" s="265"/>
      <c r="B6" s="265"/>
      <c r="C6" s="20" t="s">
        <v>173</v>
      </c>
      <c r="D6" s="20" t="s">
        <v>174</v>
      </c>
      <c r="E6" s="20" t="s">
        <v>175</v>
      </c>
      <c r="F6" s="20" t="s">
        <v>176</v>
      </c>
      <c r="G6" s="20" t="s">
        <v>177</v>
      </c>
      <c r="H6" s="20" t="s">
        <v>142</v>
      </c>
      <c r="I6" s="20" t="s">
        <v>173</v>
      </c>
      <c r="J6" s="20" t="s">
        <v>174</v>
      </c>
      <c r="K6" s="20" t="s">
        <v>175</v>
      </c>
      <c r="L6" s="20" t="s">
        <v>176</v>
      </c>
      <c r="M6" s="20" t="s">
        <v>177</v>
      </c>
      <c r="N6" s="20" t="s">
        <v>142</v>
      </c>
      <c r="O6" s="20" t="s">
        <v>174</v>
      </c>
      <c r="P6" s="20" t="s">
        <v>175</v>
      </c>
      <c r="Q6" s="20" t="s">
        <v>176</v>
      </c>
      <c r="R6" s="20" t="s">
        <v>177</v>
      </c>
      <c r="S6" s="20" t="s">
        <v>178</v>
      </c>
      <c r="T6" s="20" t="s">
        <v>179</v>
      </c>
    </row>
    <row r="7" spans="1:20" s="4" customFormat="1" ht="40.5">
      <c r="A7" s="265"/>
      <c r="B7" s="20">
        <v>1</v>
      </c>
      <c r="C7" s="20">
        <v>2</v>
      </c>
      <c r="D7" s="20">
        <v>3</v>
      </c>
      <c r="E7" s="20">
        <v>4</v>
      </c>
      <c r="F7" s="20">
        <v>5</v>
      </c>
      <c r="G7" s="20">
        <v>6</v>
      </c>
      <c r="H7" s="20" t="s">
        <v>183</v>
      </c>
      <c r="I7" s="20">
        <v>8</v>
      </c>
      <c r="J7" s="20">
        <v>9</v>
      </c>
      <c r="K7" s="20">
        <v>10</v>
      </c>
      <c r="L7" s="20">
        <v>11</v>
      </c>
      <c r="M7" s="20">
        <v>12</v>
      </c>
      <c r="N7" s="20" t="s">
        <v>184</v>
      </c>
      <c r="O7" s="20" t="s">
        <v>185</v>
      </c>
      <c r="P7" s="20" t="s">
        <v>186</v>
      </c>
      <c r="Q7" s="20" t="s">
        <v>187</v>
      </c>
      <c r="R7" s="20" t="s">
        <v>188</v>
      </c>
      <c r="S7" s="20">
        <v>18</v>
      </c>
      <c r="T7" s="20" t="s">
        <v>189</v>
      </c>
    </row>
    <row r="8" spans="3:20" s="24" customFormat="1" ht="13.5">
      <c r="C8" s="101"/>
      <c r="D8" s="101"/>
      <c r="E8" s="101"/>
      <c r="F8" s="101"/>
      <c r="G8" s="101"/>
      <c r="H8" s="101"/>
      <c r="I8" s="101"/>
      <c r="J8" s="101"/>
      <c r="K8" s="101"/>
      <c r="L8" s="101"/>
      <c r="M8" s="101"/>
      <c r="N8" s="101"/>
      <c r="O8" s="101"/>
      <c r="P8" s="101"/>
      <c r="Q8" s="101"/>
      <c r="R8" s="101"/>
      <c r="S8" s="101"/>
      <c r="T8" s="101"/>
    </row>
  </sheetData>
  <sheetProtection formatCells="0" formatColumns="0" formatRows="0" insertRows="0" deleteRows="0"/>
  <mergeCells count="5">
    <mergeCell ref="A5:A7"/>
    <mergeCell ref="B5:B6"/>
    <mergeCell ref="C5:H5"/>
    <mergeCell ref="I5:N5"/>
    <mergeCell ref="O5:T5"/>
  </mergeCells>
  <dataValidations count="1">
    <dataValidation type="list" allowBlank="1" showInputMessage="1" showErrorMessage="1" sqref="B8:B65536">
      <formula1>国家和地区代码</formula1>
    </dataValidation>
  </dataValidation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codeName="Sheet35"/>
  <dimension ref="A1:C21"/>
  <sheetViews>
    <sheetView zoomScalePageLayoutView="0" workbookViewId="0" topLeftCell="A1">
      <selection activeCell="C21" sqref="C21"/>
    </sheetView>
  </sheetViews>
  <sheetFormatPr defaultColWidth="9.140625" defaultRowHeight="15"/>
  <cols>
    <col min="1" max="1" width="9.00390625" style="1" customWidth="1"/>
    <col min="2" max="2" width="70.7109375" style="0" bestFit="1" customWidth="1"/>
  </cols>
  <sheetData>
    <row r="1" ht="13.5">
      <c r="A1" s="1" t="s">
        <v>945</v>
      </c>
    </row>
    <row r="4" spans="1:3" s="1" customFormat="1" ht="13.5">
      <c r="A4" s="19" t="s">
        <v>30</v>
      </c>
      <c r="B4" s="19" t="s">
        <v>31</v>
      </c>
      <c r="C4" s="19" t="s">
        <v>202</v>
      </c>
    </row>
    <row r="5" spans="1:3" ht="13.5">
      <c r="A5" s="19">
        <v>1</v>
      </c>
      <c r="B5" s="22" t="s">
        <v>928</v>
      </c>
      <c r="C5" s="84">
        <v>0</v>
      </c>
    </row>
    <row r="6" spans="1:3" ht="13.5">
      <c r="A6" s="19">
        <v>2</v>
      </c>
      <c r="B6" s="22" t="s">
        <v>929</v>
      </c>
      <c r="C6" s="84">
        <v>0</v>
      </c>
    </row>
    <row r="7" spans="1:3" ht="13.5">
      <c r="A7" s="19">
        <v>3</v>
      </c>
      <c r="B7" s="22" t="s">
        <v>930</v>
      </c>
      <c r="C7" s="84">
        <v>0</v>
      </c>
    </row>
    <row r="8" spans="1:3" ht="13.5">
      <c r="A8" s="19">
        <v>4</v>
      </c>
      <c r="B8" s="22" t="s">
        <v>931</v>
      </c>
      <c r="C8" s="84">
        <f>ROUND(C5+C7-C6,2)</f>
        <v>0</v>
      </c>
    </row>
    <row r="9" spans="1:3" ht="13.5">
      <c r="A9" s="19">
        <v>5</v>
      </c>
      <c r="B9" s="22" t="s">
        <v>932</v>
      </c>
      <c r="C9" s="84">
        <f>ROUND(C10+C11+C12+C13,2)</f>
        <v>0</v>
      </c>
    </row>
    <row r="10" spans="1:3" ht="13.5">
      <c r="A10" s="19">
        <v>6</v>
      </c>
      <c r="B10" s="22" t="s">
        <v>933</v>
      </c>
      <c r="C10" s="83">
        <v>0</v>
      </c>
    </row>
    <row r="11" spans="1:3" ht="13.5">
      <c r="A11" s="19">
        <v>7</v>
      </c>
      <c r="B11" s="22" t="s">
        <v>934</v>
      </c>
      <c r="C11" s="83">
        <v>0</v>
      </c>
    </row>
    <row r="12" spans="1:3" ht="13.5">
      <c r="A12" s="19">
        <v>8</v>
      </c>
      <c r="B12" s="22" t="s">
        <v>935</v>
      </c>
      <c r="C12" s="83">
        <v>0</v>
      </c>
    </row>
    <row r="13" spans="1:3" ht="13.5">
      <c r="A13" s="19">
        <v>9</v>
      </c>
      <c r="B13" s="22" t="s">
        <v>936</v>
      </c>
      <c r="C13" s="83">
        <v>0</v>
      </c>
    </row>
    <row r="14" spans="1:3" ht="13.5">
      <c r="A14" s="19">
        <v>10</v>
      </c>
      <c r="B14" s="22" t="s">
        <v>937</v>
      </c>
      <c r="C14" s="83">
        <v>0</v>
      </c>
    </row>
    <row r="15" spans="1:3" ht="13.5">
      <c r="A15" s="19">
        <v>11</v>
      </c>
      <c r="B15" s="22" t="s">
        <v>938</v>
      </c>
      <c r="C15" s="84">
        <f>ROUND(C8-C9,2)</f>
        <v>0</v>
      </c>
    </row>
    <row r="16" spans="1:3" ht="13.5">
      <c r="A16" s="19">
        <v>12</v>
      </c>
      <c r="B16" s="22" t="s">
        <v>939</v>
      </c>
      <c r="C16" s="84">
        <v>0</v>
      </c>
    </row>
    <row r="17" spans="1:3" ht="13.5">
      <c r="A17" s="19">
        <v>13</v>
      </c>
      <c r="B17" s="22" t="s">
        <v>940</v>
      </c>
      <c r="C17" s="84">
        <v>0</v>
      </c>
    </row>
    <row r="18" spans="1:3" ht="13.5">
      <c r="A18" s="19">
        <v>14</v>
      </c>
      <c r="B18" s="22" t="s">
        <v>941</v>
      </c>
      <c r="C18" s="84">
        <v>0</v>
      </c>
    </row>
    <row r="19" spans="1:3" ht="13.5">
      <c r="A19" s="19">
        <v>15</v>
      </c>
      <c r="B19" s="22" t="s">
        <v>942</v>
      </c>
      <c r="C19" s="84">
        <v>0</v>
      </c>
    </row>
    <row r="20" spans="1:3" ht="13.5">
      <c r="A20" s="19">
        <v>16</v>
      </c>
      <c r="B20" s="22" t="s">
        <v>943</v>
      </c>
      <c r="C20" s="84">
        <f>ROUND(C6-C7,2)</f>
        <v>0</v>
      </c>
    </row>
    <row r="21" spans="1:3" ht="13.5">
      <c r="A21" s="19">
        <v>17</v>
      </c>
      <c r="B21" s="22" t="s">
        <v>944</v>
      </c>
      <c r="C21" s="84">
        <f>ROUND(C16+C17+C19+C20,2)</f>
        <v>0</v>
      </c>
    </row>
  </sheetData>
  <sheetProtection formatCells="0" formatColumns="0" formatRows="0"/>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sheetPr codeName="Sheet36"/>
  <dimension ref="A1:J14"/>
  <sheetViews>
    <sheetView zoomScalePageLayoutView="0" workbookViewId="0" topLeftCell="A1">
      <selection activeCell="J15" sqref="J15"/>
    </sheetView>
  </sheetViews>
  <sheetFormatPr defaultColWidth="9.140625" defaultRowHeight="15"/>
  <sheetData>
    <row r="1" ht="13.5">
      <c r="A1" t="s">
        <v>963</v>
      </c>
    </row>
    <row r="2" ht="13.5">
      <c r="A2" t="s">
        <v>964</v>
      </c>
    </row>
    <row r="4" spans="1:8" ht="13.5">
      <c r="A4" s="262" t="s">
        <v>946</v>
      </c>
      <c r="B4" s="263"/>
      <c r="C4" s="263"/>
      <c r="D4" s="263"/>
      <c r="E4" s="263"/>
      <c r="F4" s="263"/>
      <c r="G4" s="263"/>
      <c r="H4" s="263"/>
    </row>
    <row r="5" spans="1:8" ht="67.5">
      <c r="A5" s="18" t="s">
        <v>947</v>
      </c>
      <c r="B5" s="42"/>
      <c r="C5" s="18" t="s">
        <v>948</v>
      </c>
      <c r="D5" s="42"/>
      <c r="E5" s="18" t="s">
        <v>949</v>
      </c>
      <c r="F5" s="42"/>
      <c r="G5" s="18" t="s">
        <v>950</v>
      </c>
      <c r="H5" s="42"/>
    </row>
    <row r="6" spans="1:8" ht="13.5">
      <c r="A6" s="262" t="s">
        <v>951</v>
      </c>
      <c r="B6" s="263"/>
      <c r="C6" s="263"/>
      <c r="D6" s="263"/>
      <c r="E6" s="263"/>
      <c r="F6" s="263"/>
      <c r="G6" s="263"/>
      <c r="H6" s="263"/>
    </row>
    <row r="7" spans="1:8" ht="40.5">
      <c r="A7" s="262" t="s">
        <v>952</v>
      </c>
      <c r="B7" s="263"/>
      <c r="C7" s="18" t="s">
        <v>953</v>
      </c>
      <c r="D7" s="262" t="s">
        <v>954</v>
      </c>
      <c r="E7" s="263"/>
      <c r="F7" s="263"/>
      <c r="G7" s="262" t="s">
        <v>955</v>
      </c>
      <c r="H7" s="263"/>
    </row>
    <row r="8" spans="1:8" ht="13.5">
      <c r="A8" s="369">
        <v>0</v>
      </c>
      <c r="B8" s="369"/>
      <c r="C8" s="83">
        <v>0</v>
      </c>
      <c r="D8" s="368">
        <v>0</v>
      </c>
      <c r="E8" s="368"/>
      <c r="F8" s="368"/>
      <c r="G8" s="368">
        <v>0</v>
      </c>
      <c r="H8" s="368"/>
    </row>
    <row r="10" spans="2:10" ht="13.5" hidden="1">
      <c r="B10" s="22" t="s">
        <v>956</v>
      </c>
      <c r="C10" s="22" t="s">
        <v>957</v>
      </c>
      <c r="D10" s="22" t="s">
        <v>958</v>
      </c>
      <c r="E10" s="22" t="s">
        <v>959</v>
      </c>
      <c r="F10" s="22" t="s">
        <v>960</v>
      </c>
      <c r="G10" s="22" t="s">
        <v>961</v>
      </c>
      <c r="H10" s="85" t="s">
        <v>3702</v>
      </c>
      <c r="I10" s="85" t="s">
        <v>3701</v>
      </c>
      <c r="J10" s="22" t="s">
        <v>962</v>
      </c>
    </row>
    <row r="11" spans="1:10" ht="14.25" customHeight="1">
      <c r="A11" s="328" t="s">
        <v>190</v>
      </c>
      <c r="B11" s="264" t="s">
        <v>191</v>
      </c>
      <c r="C11" s="264" t="s">
        <v>192</v>
      </c>
      <c r="D11" s="264" t="s">
        <v>193</v>
      </c>
      <c r="E11" s="265"/>
      <c r="F11" s="265"/>
      <c r="G11" s="264" t="s">
        <v>194</v>
      </c>
      <c r="H11" s="276" t="s">
        <v>3699</v>
      </c>
      <c r="I11" s="276" t="s">
        <v>3700</v>
      </c>
      <c r="J11" s="264" t="s">
        <v>195</v>
      </c>
    </row>
    <row r="12" spans="1:10" ht="42.75" customHeight="1">
      <c r="A12" s="329"/>
      <c r="B12" s="265"/>
      <c r="C12" s="265"/>
      <c r="D12" s="20" t="s">
        <v>196</v>
      </c>
      <c r="E12" s="20" t="s">
        <v>197</v>
      </c>
      <c r="F12" s="20" t="s">
        <v>198</v>
      </c>
      <c r="G12" s="265"/>
      <c r="H12" s="277"/>
      <c r="I12" s="277"/>
      <c r="J12" s="265"/>
    </row>
    <row r="13" spans="1:10" ht="13.5">
      <c r="A13" s="329"/>
      <c r="B13" s="23"/>
      <c r="C13" s="23"/>
      <c r="D13" s="98"/>
      <c r="E13" s="98"/>
      <c r="F13" s="98"/>
      <c r="G13" s="83"/>
      <c r="H13" s="83"/>
      <c r="I13" s="83"/>
      <c r="J13" s="83"/>
    </row>
    <row r="14" spans="1:10" ht="13.5">
      <c r="A14" s="327"/>
      <c r="B14" s="29"/>
      <c r="C14" s="29"/>
      <c r="D14" s="103"/>
      <c r="E14" s="103"/>
      <c r="F14" s="103"/>
      <c r="G14" s="103"/>
      <c r="H14" s="103"/>
      <c r="I14" s="103"/>
      <c r="J14" s="103"/>
    </row>
    <row r="15" ht="14.25" customHeight="1" hidden="1"/>
  </sheetData>
  <sheetProtection formatCells="0" formatColumns="0" formatRows="0" insertRows="0" deleteRows="0"/>
  <mergeCells count="16">
    <mergeCell ref="B11:B12"/>
    <mergeCell ref="D8:F8"/>
    <mergeCell ref="G8:H8"/>
    <mergeCell ref="C11:C12"/>
    <mergeCell ref="D11:F11"/>
    <mergeCell ref="G11:G12"/>
    <mergeCell ref="J11:J12"/>
    <mergeCell ref="H11:H12"/>
    <mergeCell ref="I11:I12"/>
    <mergeCell ref="A4:H4"/>
    <mergeCell ref="A6:H6"/>
    <mergeCell ref="A7:B7"/>
    <mergeCell ref="D7:F7"/>
    <mergeCell ref="G7:H7"/>
    <mergeCell ref="A8:B8"/>
    <mergeCell ref="A11:A14"/>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sheetPr codeName="Sheet37"/>
  <dimension ref="A1:T10"/>
  <sheetViews>
    <sheetView zoomScalePageLayoutView="0" workbookViewId="0" topLeftCell="A1">
      <selection activeCell="I9" sqref="I9"/>
    </sheetView>
  </sheetViews>
  <sheetFormatPr defaultColWidth="9.140625" defaultRowHeight="15"/>
  <cols>
    <col min="6" max="8" width="9.00390625" style="93" customWidth="1"/>
    <col min="9" max="9" width="9.00390625" style="146" customWidth="1"/>
    <col min="10" max="20" width="9.00390625" style="93" customWidth="1"/>
  </cols>
  <sheetData>
    <row r="1" spans="1:20" ht="13.5">
      <c r="A1" t="s">
        <v>1004</v>
      </c>
      <c r="F1"/>
      <c r="G1"/>
      <c r="H1"/>
      <c r="I1"/>
      <c r="J1"/>
      <c r="K1"/>
      <c r="L1"/>
      <c r="M1"/>
      <c r="N1"/>
      <c r="O1"/>
      <c r="P1"/>
      <c r="Q1"/>
      <c r="R1"/>
      <c r="S1"/>
      <c r="T1"/>
    </row>
    <row r="2" spans="6:20" ht="13.5">
      <c r="F2"/>
      <c r="G2"/>
      <c r="H2"/>
      <c r="I2"/>
      <c r="J2"/>
      <c r="K2"/>
      <c r="L2"/>
      <c r="M2"/>
      <c r="N2"/>
      <c r="O2"/>
      <c r="P2"/>
      <c r="Q2"/>
      <c r="R2"/>
      <c r="S2"/>
      <c r="T2"/>
    </row>
    <row r="3" spans="6:20" ht="13.5">
      <c r="F3"/>
      <c r="G3"/>
      <c r="H3"/>
      <c r="I3"/>
      <c r="J3"/>
      <c r="K3"/>
      <c r="L3"/>
      <c r="M3"/>
      <c r="N3"/>
      <c r="O3"/>
      <c r="P3"/>
      <c r="Q3"/>
      <c r="R3"/>
      <c r="S3"/>
      <c r="T3"/>
    </row>
    <row r="4" spans="2:20" ht="13.5" hidden="1">
      <c r="B4" s="22" t="s">
        <v>722</v>
      </c>
      <c r="C4" s="22" t="s">
        <v>987</v>
      </c>
      <c r="D4" s="22" t="s">
        <v>988</v>
      </c>
      <c r="E4" s="106" t="s">
        <v>3792</v>
      </c>
      <c r="F4" s="22" t="s">
        <v>989</v>
      </c>
      <c r="G4" s="22" t="s">
        <v>990</v>
      </c>
      <c r="H4" s="22" t="s">
        <v>991</v>
      </c>
      <c r="I4" s="22" t="s">
        <v>992</v>
      </c>
      <c r="J4" s="22" t="s">
        <v>993</v>
      </c>
      <c r="K4" s="22" t="s">
        <v>994</v>
      </c>
      <c r="L4" s="22" t="s">
        <v>995</v>
      </c>
      <c r="M4" s="22" t="s">
        <v>996</v>
      </c>
      <c r="N4" s="22" t="s">
        <v>997</v>
      </c>
      <c r="O4" s="22" t="s">
        <v>998</v>
      </c>
      <c r="P4" s="22" t="s">
        <v>999</v>
      </c>
      <c r="Q4" s="22" t="s">
        <v>1000</v>
      </c>
      <c r="R4" s="22" t="s">
        <v>1001</v>
      </c>
      <c r="S4" s="22" t="s">
        <v>1002</v>
      </c>
      <c r="T4" s="22" t="s">
        <v>1003</v>
      </c>
    </row>
    <row r="5" spans="1:20" ht="13.5">
      <c r="A5" s="264" t="s">
        <v>200</v>
      </c>
      <c r="B5" s="265"/>
      <c r="C5" s="265"/>
      <c r="D5" s="265"/>
      <c r="E5" s="370"/>
      <c r="F5" s="371"/>
      <c r="G5" s="371"/>
      <c r="H5" s="371"/>
      <c r="I5" s="264" t="s">
        <v>965</v>
      </c>
      <c r="J5" s="265"/>
      <c r="K5" s="370"/>
      <c r="L5" s="371"/>
      <c r="M5" s="371"/>
      <c r="N5" s="264" t="s">
        <v>966</v>
      </c>
      <c r="O5" s="265"/>
      <c r="P5" s="265"/>
      <c r="Q5" s="370"/>
      <c r="R5" s="371"/>
      <c r="S5" s="371"/>
      <c r="T5" s="371"/>
    </row>
    <row r="6" spans="1:20" ht="13.5">
      <c r="A6" s="264" t="s">
        <v>30</v>
      </c>
      <c r="B6" s="264" t="s">
        <v>967</v>
      </c>
      <c r="C6" s="265"/>
      <c r="D6" s="265"/>
      <c r="E6" s="265"/>
      <c r="F6" s="264" t="s">
        <v>968</v>
      </c>
      <c r="G6" s="265"/>
      <c r="H6" s="265"/>
      <c r="I6" s="264" t="s">
        <v>969</v>
      </c>
      <c r="J6" s="265"/>
      <c r="K6" s="265"/>
      <c r="L6" s="265"/>
      <c r="M6" s="265"/>
      <c r="N6" s="264" t="s">
        <v>970</v>
      </c>
      <c r="O6" s="264" t="s">
        <v>971</v>
      </c>
      <c r="P6" s="265"/>
      <c r="Q6" s="265"/>
      <c r="R6" s="265"/>
      <c r="S6" s="265"/>
      <c r="T6" s="264" t="s">
        <v>972</v>
      </c>
    </row>
    <row r="7" spans="1:20" ht="54">
      <c r="A7" s="265"/>
      <c r="B7" s="20" t="s">
        <v>200</v>
      </c>
      <c r="C7" s="20" t="s">
        <v>973</v>
      </c>
      <c r="D7" s="20" t="s">
        <v>974</v>
      </c>
      <c r="E7" s="20" t="s">
        <v>975</v>
      </c>
      <c r="F7" s="20" t="s">
        <v>976</v>
      </c>
      <c r="G7" s="20" t="s">
        <v>977</v>
      </c>
      <c r="H7" s="20" t="s">
        <v>978</v>
      </c>
      <c r="I7" s="20" t="s">
        <v>979</v>
      </c>
      <c r="J7" s="20" t="s">
        <v>980</v>
      </c>
      <c r="K7" s="20" t="s">
        <v>981</v>
      </c>
      <c r="L7" s="20" t="s">
        <v>982</v>
      </c>
      <c r="M7" s="20" t="s">
        <v>983</v>
      </c>
      <c r="N7" s="265"/>
      <c r="O7" s="20" t="s">
        <v>537</v>
      </c>
      <c r="P7" s="20" t="s">
        <v>538</v>
      </c>
      <c r="Q7" s="20" t="s">
        <v>104</v>
      </c>
      <c r="R7" s="20" t="s">
        <v>103</v>
      </c>
      <c r="S7" s="20" t="s">
        <v>178</v>
      </c>
      <c r="T7" s="265"/>
    </row>
    <row r="8" spans="1:20" ht="202.5">
      <c r="A8" s="20"/>
      <c r="B8" s="20">
        <v>1</v>
      </c>
      <c r="C8" s="20">
        <v>2</v>
      </c>
      <c r="D8" s="20">
        <v>3</v>
      </c>
      <c r="E8" s="20">
        <v>4</v>
      </c>
      <c r="F8" s="20">
        <v>5</v>
      </c>
      <c r="G8" s="20">
        <v>6</v>
      </c>
      <c r="H8" s="20">
        <v>7</v>
      </c>
      <c r="I8" s="20">
        <v>8</v>
      </c>
      <c r="J8" s="20">
        <v>9</v>
      </c>
      <c r="K8" s="20" t="s">
        <v>984</v>
      </c>
      <c r="L8" s="20">
        <v>11</v>
      </c>
      <c r="M8" s="20">
        <v>12</v>
      </c>
      <c r="N8" s="20">
        <v>13</v>
      </c>
      <c r="O8" s="20">
        <v>14</v>
      </c>
      <c r="P8" s="20">
        <v>15</v>
      </c>
      <c r="Q8" s="20">
        <v>16</v>
      </c>
      <c r="R8" s="20">
        <v>17</v>
      </c>
      <c r="S8" s="20" t="s">
        <v>985</v>
      </c>
      <c r="T8" s="20" t="s">
        <v>986</v>
      </c>
    </row>
    <row r="9" spans="1:20" s="24" customFormat="1" ht="13.5">
      <c r="A9" s="23"/>
      <c r="B9" s="23"/>
      <c r="C9" s="23"/>
      <c r="D9" s="23"/>
      <c r="E9" s="23"/>
      <c r="F9" s="120"/>
      <c r="G9" s="120"/>
      <c r="H9" s="120"/>
      <c r="I9" s="145"/>
      <c r="J9" s="120"/>
      <c r="K9" s="120"/>
      <c r="L9" s="120"/>
      <c r="M9" s="120"/>
      <c r="N9" s="120"/>
      <c r="O9" s="120"/>
      <c r="P9" s="120"/>
      <c r="Q9" s="120"/>
      <c r="R9" s="120"/>
      <c r="S9" s="120"/>
      <c r="T9" s="120"/>
    </row>
    <row r="10" spans="1:20" s="24" customFormat="1" ht="13.5">
      <c r="A10" s="23"/>
      <c r="B10" s="23"/>
      <c r="C10" s="23"/>
      <c r="D10" s="23"/>
      <c r="E10" s="23"/>
      <c r="F10" s="120"/>
      <c r="G10" s="120"/>
      <c r="H10" s="120"/>
      <c r="I10" s="145"/>
      <c r="J10" s="120"/>
      <c r="K10" s="120"/>
      <c r="L10" s="120"/>
      <c r="M10" s="120"/>
      <c r="N10" s="120"/>
      <c r="O10" s="120"/>
      <c r="P10" s="120"/>
      <c r="Q10" s="120"/>
      <c r="R10" s="120"/>
      <c r="S10" s="120"/>
      <c r="T10" s="120"/>
    </row>
  </sheetData>
  <sheetProtection formatCells="0" formatColumns="0" formatRows="0" insertRows="0" deleteRows="0"/>
  <mergeCells count="13">
    <mergeCell ref="A5:D5"/>
    <mergeCell ref="E5:H5"/>
    <mergeCell ref="I5:J5"/>
    <mergeCell ref="K5:M5"/>
    <mergeCell ref="N5:P5"/>
    <mergeCell ref="Q5:T5"/>
    <mergeCell ref="T6:T7"/>
    <mergeCell ref="A6:A7"/>
    <mergeCell ref="B6:E6"/>
    <mergeCell ref="F6:H6"/>
    <mergeCell ref="I6:M6"/>
    <mergeCell ref="N6:N7"/>
    <mergeCell ref="O6:S6"/>
  </mergeCells>
  <dataValidations count="1">
    <dataValidation type="list" allowBlank="1" showInputMessage="1" showErrorMessage="1" prompt="Y|是&#10;N|否" sqref="E9:E65536">
      <formula1>"Y,N"</formula1>
    </dataValidation>
  </dataValidation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sheetPr codeName="Sheet38"/>
  <dimension ref="A1:R12"/>
  <sheetViews>
    <sheetView zoomScalePageLayoutView="0" workbookViewId="0" topLeftCell="A1">
      <selection activeCell="R12" sqref="R12"/>
    </sheetView>
  </sheetViews>
  <sheetFormatPr defaultColWidth="9.140625" defaultRowHeight="15"/>
  <cols>
    <col min="2" max="2" width="9.00390625" style="109" customWidth="1"/>
    <col min="3" max="18" width="9.00390625" style="93" customWidth="1"/>
  </cols>
  <sheetData>
    <row r="1" spans="1:18" ht="13.5">
      <c r="A1" t="s">
        <v>1039</v>
      </c>
      <c r="B1"/>
      <c r="C1"/>
      <c r="D1"/>
      <c r="E1"/>
      <c r="F1"/>
      <c r="G1"/>
      <c r="H1"/>
      <c r="I1"/>
      <c r="J1"/>
      <c r="K1"/>
      <c r="L1"/>
      <c r="M1"/>
      <c r="N1"/>
      <c r="O1"/>
      <c r="P1"/>
      <c r="Q1"/>
      <c r="R1"/>
    </row>
    <row r="2" spans="1:18" ht="13.5">
      <c r="A2" t="s">
        <v>1040</v>
      </c>
      <c r="B2"/>
      <c r="C2"/>
      <c r="D2"/>
      <c r="E2"/>
      <c r="F2"/>
      <c r="G2"/>
      <c r="H2"/>
      <c r="I2"/>
      <c r="J2"/>
      <c r="K2"/>
      <c r="L2"/>
      <c r="M2"/>
      <c r="N2"/>
      <c r="O2"/>
      <c r="P2"/>
      <c r="Q2"/>
      <c r="R2"/>
    </row>
    <row r="3" spans="2:18" ht="13.5">
      <c r="B3"/>
      <c r="C3"/>
      <c r="D3"/>
      <c r="E3"/>
      <c r="F3"/>
      <c r="G3"/>
      <c r="H3"/>
      <c r="I3"/>
      <c r="J3"/>
      <c r="K3"/>
      <c r="L3"/>
      <c r="M3"/>
      <c r="N3"/>
      <c r="O3"/>
      <c r="P3"/>
      <c r="Q3"/>
      <c r="R3"/>
    </row>
    <row r="4" spans="1:18" ht="13.5">
      <c r="A4" s="26" t="s">
        <v>1035</v>
      </c>
      <c r="B4" s="372"/>
      <c r="C4" s="373"/>
      <c r="D4" s="373"/>
      <c r="E4" s="373"/>
      <c r="F4" s="373"/>
      <c r="G4" s="373"/>
      <c r="H4" s="373"/>
      <c r="I4" s="373"/>
      <c r="J4" s="373"/>
      <c r="K4" s="373"/>
      <c r="L4" s="373"/>
      <c r="M4" s="373"/>
      <c r="N4" s="373"/>
      <c r="O4" s="373"/>
      <c r="P4" s="373"/>
      <c r="Q4" s="373"/>
      <c r="R4" s="374"/>
    </row>
    <row r="5" spans="1:18" ht="40.5">
      <c r="A5" s="26" t="s">
        <v>1036</v>
      </c>
      <c r="B5" s="372"/>
      <c r="C5" s="373"/>
      <c r="D5" s="373"/>
      <c r="E5" s="373"/>
      <c r="F5" s="374"/>
      <c r="G5" s="18" t="s">
        <v>1037</v>
      </c>
      <c r="H5" s="372"/>
      <c r="I5" s="373"/>
      <c r="J5" s="373"/>
      <c r="K5" s="373"/>
      <c r="L5" s="374"/>
      <c r="M5" s="18" t="s">
        <v>1038</v>
      </c>
      <c r="N5" s="372"/>
      <c r="O5" s="373"/>
      <c r="P5" s="373"/>
      <c r="Q5" s="373"/>
      <c r="R5" s="374"/>
    </row>
    <row r="6" spans="2:18" ht="13.5">
      <c r="B6"/>
      <c r="C6"/>
      <c r="D6"/>
      <c r="E6"/>
      <c r="F6"/>
      <c r="G6"/>
      <c r="H6"/>
      <c r="I6"/>
      <c r="J6"/>
      <c r="K6"/>
      <c r="L6"/>
      <c r="M6"/>
      <c r="N6"/>
      <c r="O6"/>
      <c r="P6"/>
      <c r="Q6"/>
      <c r="R6"/>
    </row>
    <row r="7" spans="1:18" ht="13.5" hidden="1">
      <c r="A7" s="22" t="s">
        <v>1018</v>
      </c>
      <c r="B7" s="22" t="s">
        <v>724</v>
      </c>
      <c r="C7" s="22" t="s">
        <v>1019</v>
      </c>
      <c r="D7" s="22" t="s">
        <v>1020</v>
      </c>
      <c r="E7" s="22" t="s">
        <v>1021</v>
      </c>
      <c r="F7" s="22" t="s">
        <v>1022</v>
      </c>
      <c r="G7" s="22" t="s">
        <v>1023</v>
      </c>
      <c r="H7" s="22" t="s">
        <v>1024</v>
      </c>
      <c r="I7" s="22" t="s">
        <v>1025</v>
      </c>
      <c r="J7" s="22" t="s">
        <v>1026</v>
      </c>
      <c r="K7" s="22" t="s">
        <v>1027</v>
      </c>
      <c r="L7" s="22" t="s">
        <v>1028</v>
      </c>
      <c r="M7" s="22" t="s">
        <v>1029</v>
      </c>
      <c r="N7" s="22" t="s">
        <v>1030</v>
      </c>
      <c r="O7" s="22" t="s">
        <v>1031</v>
      </c>
      <c r="P7" s="22" t="s">
        <v>1032</v>
      </c>
      <c r="Q7" s="22" t="s">
        <v>1033</v>
      </c>
      <c r="R7" s="22" t="s">
        <v>1034</v>
      </c>
    </row>
    <row r="8" spans="1:18" ht="13.5">
      <c r="A8" s="264" t="s">
        <v>1005</v>
      </c>
      <c r="B8" s="265"/>
      <c r="C8" s="265"/>
      <c r="D8" s="265"/>
      <c r="E8" s="265"/>
      <c r="F8" s="265"/>
      <c r="G8" s="265"/>
      <c r="H8" s="265"/>
      <c r="I8" s="265"/>
      <c r="J8" s="265"/>
      <c r="K8" s="265"/>
      <c r="L8" s="265"/>
      <c r="M8" s="265"/>
      <c r="N8" s="265"/>
      <c r="O8" s="265"/>
      <c r="P8" s="265"/>
      <c r="Q8" s="265"/>
      <c r="R8" s="265"/>
    </row>
    <row r="9" spans="1:18" ht="13.5">
      <c r="A9" s="262" t="s">
        <v>1006</v>
      </c>
      <c r="B9" s="262" t="s">
        <v>740</v>
      </c>
      <c r="C9" s="262" t="s">
        <v>1007</v>
      </c>
      <c r="D9" s="262" t="s">
        <v>1008</v>
      </c>
      <c r="E9" s="263"/>
      <c r="F9" s="262" t="s">
        <v>1009</v>
      </c>
      <c r="G9" s="263"/>
      <c r="H9" s="262" t="s">
        <v>1010</v>
      </c>
      <c r="I9" s="263"/>
      <c r="J9" s="262" t="s">
        <v>1011</v>
      </c>
      <c r="K9" s="263"/>
      <c r="L9" s="262" t="s">
        <v>1012</v>
      </c>
      <c r="M9" s="263"/>
      <c r="N9" s="262" t="s">
        <v>1013</v>
      </c>
      <c r="O9" s="263"/>
      <c r="P9" s="209" t="s">
        <v>1014</v>
      </c>
      <c r="Q9" s="210"/>
      <c r="R9" s="262" t="s">
        <v>1015</v>
      </c>
    </row>
    <row r="10" spans="1:18" ht="13.5">
      <c r="A10" s="263"/>
      <c r="B10" s="263"/>
      <c r="C10" s="263"/>
      <c r="D10" s="18" t="s">
        <v>1016</v>
      </c>
      <c r="E10" s="18" t="s">
        <v>1017</v>
      </c>
      <c r="F10" s="18" t="s">
        <v>1016</v>
      </c>
      <c r="G10" s="18" t="s">
        <v>1017</v>
      </c>
      <c r="H10" s="18" t="s">
        <v>1016</v>
      </c>
      <c r="I10" s="18" t="s">
        <v>1017</v>
      </c>
      <c r="J10" s="18" t="s">
        <v>1016</v>
      </c>
      <c r="K10" s="18" t="s">
        <v>1017</v>
      </c>
      <c r="L10" s="18" t="s">
        <v>1016</v>
      </c>
      <c r="M10" s="18" t="s">
        <v>1017</v>
      </c>
      <c r="N10" s="18" t="s">
        <v>1016</v>
      </c>
      <c r="O10" s="18" t="s">
        <v>1017</v>
      </c>
      <c r="P10" s="26" t="s">
        <v>1016</v>
      </c>
      <c r="Q10" s="44" t="s">
        <v>1017</v>
      </c>
      <c r="R10" s="263"/>
    </row>
    <row r="11" spans="1:18" s="3" customFormat="1" ht="13.5">
      <c r="A11" s="23"/>
      <c r="B11" s="108"/>
      <c r="C11" s="107"/>
      <c r="D11" s="107"/>
      <c r="E11" s="107"/>
      <c r="F11" s="107"/>
      <c r="G11" s="107"/>
      <c r="H11" s="107"/>
      <c r="I11" s="107"/>
      <c r="J11" s="107"/>
      <c r="K11" s="107"/>
      <c r="L11" s="107"/>
      <c r="M11" s="107"/>
      <c r="N11" s="107"/>
      <c r="O11" s="107"/>
      <c r="P11" s="107"/>
      <c r="Q11" s="107"/>
      <c r="R11" s="107"/>
    </row>
    <row r="12" spans="1:18" s="3" customFormat="1" ht="13.5">
      <c r="A12" s="23"/>
      <c r="B12" s="108"/>
      <c r="C12" s="107"/>
      <c r="D12" s="107"/>
      <c r="E12" s="107"/>
      <c r="F12" s="107"/>
      <c r="G12" s="107"/>
      <c r="H12" s="107"/>
      <c r="I12" s="107"/>
      <c r="J12" s="107"/>
      <c r="K12" s="107"/>
      <c r="L12" s="107"/>
      <c r="M12" s="107"/>
      <c r="N12" s="107"/>
      <c r="O12" s="107"/>
      <c r="P12" s="107"/>
      <c r="Q12" s="107"/>
      <c r="R12" s="107"/>
    </row>
  </sheetData>
  <sheetProtection formatCells="0" formatColumns="0" formatRows="0" insertRows="0" deleteRows="0"/>
  <mergeCells count="16">
    <mergeCell ref="C9:C10"/>
    <mergeCell ref="D9:E9"/>
    <mergeCell ref="F9:G9"/>
    <mergeCell ref="H9:I9"/>
    <mergeCell ref="J9:K9"/>
    <mergeCell ref="L9:M9"/>
    <mergeCell ref="B5:F5"/>
    <mergeCell ref="H5:L5"/>
    <mergeCell ref="N5:R5"/>
    <mergeCell ref="B4:R4"/>
    <mergeCell ref="N9:O9"/>
    <mergeCell ref="P9:Q9"/>
    <mergeCell ref="R9:R10"/>
    <mergeCell ref="A8:R8"/>
    <mergeCell ref="A9:A10"/>
    <mergeCell ref="B9:B1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C29"/>
  <sheetViews>
    <sheetView zoomScalePageLayoutView="0" workbookViewId="0" topLeftCell="A1">
      <selection activeCell="C6" sqref="C6"/>
    </sheetView>
  </sheetViews>
  <sheetFormatPr defaultColWidth="9.140625" defaultRowHeight="15"/>
  <cols>
    <col min="1" max="1" width="5.28125" style="1" bestFit="1" customWidth="1"/>
    <col min="2" max="2" width="54.00390625" style="0" bestFit="1" customWidth="1"/>
    <col min="3" max="3" width="12.00390625" style="0" customWidth="1"/>
  </cols>
  <sheetData>
    <row r="1" ht="13.5">
      <c r="A1" s="13" t="s">
        <v>265</v>
      </c>
    </row>
    <row r="3" spans="1:3" s="1" customFormat="1" ht="13.5">
      <c r="A3" s="7" t="s">
        <v>30</v>
      </c>
      <c r="B3" s="7" t="s">
        <v>38</v>
      </c>
      <c r="C3" s="7" t="s">
        <v>202</v>
      </c>
    </row>
    <row r="4" spans="1:3" ht="13.5">
      <c r="A4" s="7">
        <v>1</v>
      </c>
      <c r="B4" s="6" t="s">
        <v>242</v>
      </c>
      <c r="C4" s="84"/>
    </row>
    <row r="5" spans="1:3" ht="13.5">
      <c r="A5" s="7">
        <v>2</v>
      </c>
      <c r="B5" s="6" t="s">
        <v>243</v>
      </c>
      <c r="C5" s="84"/>
    </row>
    <row r="6" spans="1:3" ht="13.5">
      <c r="A6" s="7">
        <v>3</v>
      </c>
      <c r="B6" s="6" t="s">
        <v>244</v>
      </c>
      <c r="C6" s="83"/>
    </row>
    <row r="7" spans="1:3" ht="13.5">
      <c r="A7" s="7">
        <v>4</v>
      </c>
      <c r="B7" s="6" t="s">
        <v>245</v>
      </c>
      <c r="C7" s="83">
        <v>0</v>
      </c>
    </row>
    <row r="8" spans="1:3" ht="13.5">
      <c r="A8" s="7">
        <v>5</v>
      </c>
      <c r="B8" s="6" t="s">
        <v>246</v>
      </c>
      <c r="C8" s="83">
        <v>0</v>
      </c>
    </row>
    <row r="9" spans="1:3" ht="13.5">
      <c r="A9" s="7">
        <v>6</v>
      </c>
      <c r="B9" s="6" t="s">
        <v>247</v>
      </c>
      <c r="C9" s="83">
        <v>0</v>
      </c>
    </row>
    <row r="10" spans="1:3" ht="13.5">
      <c r="A10" s="7">
        <v>7</v>
      </c>
      <c r="B10" s="6" t="s">
        <v>248</v>
      </c>
      <c r="C10" s="83">
        <v>0</v>
      </c>
    </row>
    <row r="11" spans="1:3" ht="13.5">
      <c r="A11" s="7">
        <v>8</v>
      </c>
      <c r="B11" s="6" t="s">
        <v>37</v>
      </c>
      <c r="C11" s="83">
        <v>0</v>
      </c>
    </row>
    <row r="12" spans="1:3" ht="13.5">
      <c r="A12" s="7">
        <v>9</v>
      </c>
      <c r="B12" s="6" t="s">
        <v>249</v>
      </c>
      <c r="C12" s="84">
        <f>ROUND(C13+C15+C16+C17+C18,2)</f>
        <v>0</v>
      </c>
    </row>
    <row r="13" spans="1:3" ht="13.5">
      <c r="A13" s="7">
        <v>10</v>
      </c>
      <c r="B13" s="6" t="s">
        <v>250</v>
      </c>
      <c r="C13" s="83">
        <v>0</v>
      </c>
    </row>
    <row r="14" spans="1:3" ht="13.5">
      <c r="A14" s="7">
        <v>11</v>
      </c>
      <c r="B14" s="6" t="s">
        <v>245</v>
      </c>
      <c r="C14" s="83">
        <v>0</v>
      </c>
    </row>
    <row r="15" spans="1:3" ht="13.5">
      <c r="A15" s="7">
        <v>12</v>
      </c>
      <c r="B15" s="6" t="s">
        <v>251</v>
      </c>
      <c r="C15" s="83">
        <v>0</v>
      </c>
    </row>
    <row r="16" spans="1:3" ht="13.5">
      <c r="A16" s="7">
        <v>13</v>
      </c>
      <c r="B16" s="6" t="s">
        <v>252</v>
      </c>
      <c r="C16" s="83">
        <v>0</v>
      </c>
    </row>
    <row r="17" spans="1:3" ht="13.5">
      <c r="A17" s="7">
        <v>14</v>
      </c>
      <c r="B17" s="6" t="s">
        <v>253</v>
      </c>
      <c r="C17" s="83">
        <v>0</v>
      </c>
    </row>
    <row r="18" spans="1:3" ht="13.5">
      <c r="A18" s="7">
        <v>15</v>
      </c>
      <c r="B18" s="6" t="s">
        <v>37</v>
      </c>
      <c r="C18" s="83">
        <v>0</v>
      </c>
    </row>
    <row r="19" spans="1:3" ht="13.5">
      <c r="A19" s="7">
        <v>16</v>
      </c>
      <c r="B19" s="6" t="s">
        <v>254</v>
      </c>
      <c r="C19" s="84">
        <f>ROUND(C20+C21+C22+C23+C24+C25+C26+C27+C28+C29,2)</f>
        <v>0</v>
      </c>
    </row>
    <row r="20" spans="1:3" ht="13.5">
      <c r="A20" s="7">
        <v>17</v>
      </c>
      <c r="B20" s="6" t="s">
        <v>255</v>
      </c>
      <c r="C20" s="83">
        <v>0</v>
      </c>
    </row>
    <row r="21" spans="1:3" ht="13.5">
      <c r="A21" s="7">
        <v>18</v>
      </c>
      <c r="B21" s="6" t="s">
        <v>256</v>
      </c>
      <c r="C21" s="83">
        <v>0</v>
      </c>
    </row>
    <row r="22" spans="1:3" ht="13.5">
      <c r="A22" s="7">
        <v>19</v>
      </c>
      <c r="B22" s="6" t="s">
        <v>257</v>
      </c>
      <c r="C22" s="83">
        <v>0</v>
      </c>
    </row>
    <row r="23" spans="1:3" ht="13.5">
      <c r="A23" s="7">
        <v>20</v>
      </c>
      <c r="B23" s="6" t="s">
        <v>258</v>
      </c>
      <c r="C23" s="83">
        <v>0</v>
      </c>
    </row>
    <row r="24" spans="1:3" ht="13.5">
      <c r="A24" s="7">
        <v>21</v>
      </c>
      <c r="B24" s="6" t="s">
        <v>259</v>
      </c>
      <c r="C24" s="83">
        <v>0</v>
      </c>
    </row>
    <row r="25" spans="1:3" ht="13.5">
      <c r="A25" s="7">
        <v>22</v>
      </c>
      <c r="B25" s="6" t="s">
        <v>260</v>
      </c>
      <c r="C25" s="83">
        <v>0</v>
      </c>
    </row>
    <row r="26" spans="1:3" ht="13.5">
      <c r="A26" s="7">
        <v>23</v>
      </c>
      <c r="B26" s="6" t="s">
        <v>261</v>
      </c>
      <c r="C26" s="83">
        <v>0</v>
      </c>
    </row>
    <row r="27" spans="1:3" ht="13.5">
      <c r="A27" s="7">
        <v>24</v>
      </c>
      <c r="B27" s="6" t="s">
        <v>262</v>
      </c>
      <c r="C27" s="83">
        <v>0</v>
      </c>
    </row>
    <row r="28" spans="1:3" ht="13.5">
      <c r="A28" s="7">
        <v>25</v>
      </c>
      <c r="B28" s="6" t="s">
        <v>263</v>
      </c>
      <c r="C28" s="83">
        <v>0</v>
      </c>
    </row>
    <row r="29" spans="1:3" ht="13.5">
      <c r="A29" s="7">
        <v>26</v>
      </c>
      <c r="B29" s="6" t="s">
        <v>264</v>
      </c>
      <c r="C29" s="83">
        <v>0</v>
      </c>
    </row>
  </sheetData>
  <sheetProtection formatCells="0" formatColumns="0" formatRows="0"/>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Sheet42"/>
  <dimension ref="A1:J22"/>
  <sheetViews>
    <sheetView zoomScalePageLayoutView="0" workbookViewId="0" topLeftCell="A1">
      <selection activeCell="B11" sqref="B11"/>
    </sheetView>
  </sheetViews>
  <sheetFormatPr defaultColWidth="9.140625" defaultRowHeight="15"/>
  <cols>
    <col min="1" max="1" width="9.00390625" style="1" customWidth="1"/>
    <col min="2" max="2" width="35.421875" style="0" bestFit="1" customWidth="1"/>
    <col min="3" max="3" width="8.421875" style="0" hidden="1" customWidth="1"/>
  </cols>
  <sheetData>
    <row r="1" ht="13.5">
      <c r="A1" s="1" t="s">
        <v>3453</v>
      </c>
    </row>
    <row r="3" spans="1:10" ht="13.5">
      <c r="A3" s="1" t="s">
        <v>588</v>
      </c>
      <c r="B3" t="s">
        <v>589</v>
      </c>
      <c r="C3" s="82" t="s">
        <v>3452</v>
      </c>
      <c r="D3" t="s">
        <v>3446</v>
      </c>
      <c r="E3" t="s">
        <v>3447</v>
      </c>
      <c r="F3" t="s">
        <v>3448</v>
      </c>
      <c r="G3" t="s">
        <v>3449</v>
      </c>
      <c r="H3" t="s">
        <v>3450</v>
      </c>
      <c r="I3" t="s">
        <v>3451</v>
      </c>
      <c r="J3" t="s">
        <v>595</v>
      </c>
    </row>
    <row r="4" spans="1:10" ht="13.5">
      <c r="A4" s="264" t="s">
        <v>30</v>
      </c>
      <c r="B4" s="264" t="s">
        <v>38</v>
      </c>
      <c r="C4" s="276"/>
      <c r="D4" s="264" t="s">
        <v>3425</v>
      </c>
      <c r="E4" s="265"/>
      <c r="F4" s="265"/>
      <c r="G4" s="264" t="s">
        <v>3426</v>
      </c>
      <c r="H4" s="265"/>
      <c r="I4" s="265"/>
      <c r="J4" s="264" t="s">
        <v>43</v>
      </c>
    </row>
    <row r="5" spans="1:10" ht="27">
      <c r="A5" s="265"/>
      <c r="B5" s="265"/>
      <c r="C5" s="280"/>
      <c r="D5" s="80" t="s">
        <v>32</v>
      </c>
      <c r="E5" s="80" t="s">
        <v>33</v>
      </c>
      <c r="F5" s="80" t="s">
        <v>43</v>
      </c>
      <c r="G5" s="80" t="s">
        <v>32</v>
      </c>
      <c r="H5" s="80" t="s">
        <v>33</v>
      </c>
      <c r="I5" s="80" t="s">
        <v>43</v>
      </c>
      <c r="J5" s="265"/>
    </row>
    <row r="6" spans="1:10" ht="13.5">
      <c r="A6" s="265"/>
      <c r="B6" s="265"/>
      <c r="C6" s="277"/>
      <c r="D6" s="80">
        <v>1</v>
      </c>
      <c r="E6" s="80">
        <v>2</v>
      </c>
      <c r="F6" s="80" t="s">
        <v>3427</v>
      </c>
      <c r="G6" s="80">
        <v>4</v>
      </c>
      <c r="H6" s="80">
        <v>5</v>
      </c>
      <c r="I6" s="80" t="s">
        <v>3428</v>
      </c>
      <c r="J6" s="80" t="s">
        <v>3429</v>
      </c>
    </row>
    <row r="7" spans="1:10" ht="13.5">
      <c r="A7" s="78">
        <v>1</v>
      </c>
      <c r="B7" s="79" t="s">
        <v>3430</v>
      </c>
      <c r="C7" s="79" t="s">
        <v>3707</v>
      </c>
      <c r="D7" s="83">
        <v>0</v>
      </c>
      <c r="E7" s="83">
        <v>0</v>
      </c>
      <c r="F7" s="84">
        <f aca="true" t="shared" si="0" ref="F7:F21">ROUND(E7-D7,2)</f>
        <v>0</v>
      </c>
      <c r="G7" s="83">
        <v>0</v>
      </c>
      <c r="H7" s="83">
        <v>0</v>
      </c>
      <c r="I7" s="84">
        <f aca="true" t="shared" si="1" ref="I7:I21">ROUND(H7-G7,2)</f>
        <v>0</v>
      </c>
      <c r="J7" s="84">
        <f aca="true" t="shared" si="2" ref="J7:J21">ROUND(F7+I7,2)</f>
        <v>0</v>
      </c>
    </row>
    <row r="8" spans="1:10" ht="13.5">
      <c r="A8" s="78">
        <v>2</v>
      </c>
      <c r="B8" s="79" t="s">
        <v>3431</v>
      </c>
      <c r="C8" s="89" t="s">
        <v>3708</v>
      </c>
      <c r="D8" s="83">
        <v>0</v>
      </c>
      <c r="E8" s="83">
        <v>0</v>
      </c>
      <c r="F8" s="84">
        <f t="shared" si="0"/>
        <v>0</v>
      </c>
      <c r="G8" s="83">
        <v>0</v>
      </c>
      <c r="H8" s="83">
        <v>0</v>
      </c>
      <c r="I8" s="84">
        <f t="shared" si="1"/>
        <v>0</v>
      </c>
      <c r="J8" s="84">
        <f t="shared" si="2"/>
        <v>0</v>
      </c>
    </row>
    <row r="9" spans="1:10" ht="13.5">
      <c r="A9" s="78">
        <v>3</v>
      </c>
      <c r="B9" s="79" t="s">
        <v>3432</v>
      </c>
      <c r="C9" s="89" t="s">
        <v>3709</v>
      </c>
      <c r="D9" s="83">
        <v>0</v>
      </c>
      <c r="E9" s="83">
        <v>0</v>
      </c>
      <c r="F9" s="84">
        <f t="shared" si="0"/>
        <v>0</v>
      </c>
      <c r="G9" s="83">
        <v>0</v>
      </c>
      <c r="H9" s="83">
        <v>0</v>
      </c>
      <c r="I9" s="84">
        <f t="shared" si="1"/>
        <v>0</v>
      </c>
      <c r="J9" s="84">
        <f t="shared" si="2"/>
        <v>0</v>
      </c>
    </row>
    <row r="10" spans="1:10" ht="13.5">
      <c r="A10" s="78">
        <v>4</v>
      </c>
      <c r="B10" s="79" t="s">
        <v>3433</v>
      </c>
      <c r="C10" s="89" t="s">
        <v>3710</v>
      </c>
      <c r="D10" s="83">
        <v>0</v>
      </c>
      <c r="E10" s="83">
        <v>0</v>
      </c>
      <c r="F10" s="84">
        <f t="shared" si="0"/>
        <v>0</v>
      </c>
      <c r="G10" s="83">
        <v>0</v>
      </c>
      <c r="H10" s="83">
        <v>0</v>
      </c>
      <c r="I10" s="84">
        <f t="shared" si="1"/>
        <v>0</v>
      </c>
      <c r="J10" s="84">
        <f t="shared" si="2"/>
        <v>0</v>
      </c>
    </row>
    <row r="11" spans="1:10" ht="13.5">
      <c r="A11" s="78">
        <v>5</v>
      </c>
      <c r="B11" s="79" t="s">
        <v>3434</v>
      </c>
      <c r="C11" s="89" t="s">
        <v>3711</v>
      </c>
      <c r="D11" s="83">
        <v>0</v>
      </c>
      <c r="E11" s="83">
        <v>0</v>
      </c>
      <c r="F11" s="84">
        <f t="shared" si="0"/>
        <v>0</v>
      </c>
      <c r="G11" s="83">
        <v>0</v>
      </c>
      <c r="H11" s="83">
        <v>0</v>
      </c>
      <c r="I11" s="84">
        <f t="shared" si="1"/>
        <v>0</v>
      </c>
      <c r="J11" s="84">
        <f t="shared" si="2"/>
        <v>0</v>
      </c>
    </row>
    <row r="12" spans="1:10" ht="13.5">
      <c r="A12" s="78">
        <v>6</v>
      </c>
      <c r="B12" s="79" t="s">
        <v>3435</v>
      </c>
      <c r="C12" s="89" t="s">
        <v>3712</v>
      </c>
      <c r="D12" s="83">
        <v>0</v>
      </c>
      <c r="E12" s="83">
        <v>0</v>
      </c>
      <c r="F12" s="84">
        <f t="shared" si="0"/>
        <v>0</v>
      </c>
      <c r="G12" s="83">
        <v>0</v>
      </c>
      <c r="H12" s="83">
        <v>0</v>
      </c>
      <c r="I12" s="84">
        <f t="shared" si="1"/>
        <v>0</v>
      </c>
      <c r="J12" s="84">
        <f t="shared" si="2"/>
        <v>0</v>
      </c>
    </row>
    <row r="13" spans="1:10" ht="13.5">
      <c r="A13" s="78">
        <v>7</v>
      </c>
      <c r="B13" s="79" t="s">
        <v>3436</v>
      </c>
      <c r="C13" s="89" t="s">
        <v>3713</v>
      </c>
      <c r="D13" s="83">
        <v>0</v>
      </c>
      <c r="E13" s="83">
        <v>0</v>
      </c>
      <c r="F13" s="84">
        <f t="shared" si="0"/>
        <v>0</v>
      </c>
      <c r="G13" s="83">
        <v>0</v>
      </c>
      <c r="H13" s="83">
        <v>0</v>
      </c>
      <c r="I13" s="84">
        <f t="shared" si="1"/>
        <v>0</v>
      </c>
      <c r="J13" s="84">
        <f t="shared" si="2"/>
        <v>0</v>
      </c>
    </row>
    <row r="14" spans="1:10" ht="13.5">
      <c r="A14" s="78">
        <v>8</v>
      </c>
      <c r="B14" s="79" t="s">
        <v>3437</v>
      </c>
      <c r="C14" s="89" t="s">
        <v>3714</v>
      </c>
      <c r="D14" s="84">
        <f>ROUND(D15+D16,2)</f>
        <v>0</v>
      </c>
      <c r="E14" s="84">
        <f>ROUND(E15+E16,2)</f>
        <v>0</v>
      </c>
      <c r="F14" s="84">
        <f t="shared" si="0"/>
        <v>0</v>
      </c>
      <c r="G14" s="84">
        <f>ROUND(G15+G16,2)</f>
        <v>0</v>
      </c>
      <c r="H14" s="84">
        <f>ROUND(H15+H16,2)</f>
        <v>0</v>
      </c>
      <c r="I14" s="84">
        <f t="shared" si="1"/>
        <v>0</v>
      </c>
      <c r="J14" s="84">
        <f t="shared" si="2"/>
        <v>0</v>
      </c>
    </row>
    <row r="15" spans="1:10" ht="13.5">
      <c r="A15" s="78">
        <v>9</v>
      </c>
      <c r="B15" s="79" t="s">
        <v>3438</v>
      </c>
      <c r="C15" s="89" t="s">
        <v>3715</v>
      </c>
      <c r="D15" s="83">
        <v>0</v>
      </c>
      <c r="E15" s="83">
        <v>0</v>
      </c>
      <c r="F15" s="84">
        <f t="shared" si="0"/>
        <v>0</v>
      </c>
      <c r="G15" s="83">
        <v>0</v>
      </c>
      <c r="H15" s="83">
        <v>0</v>
      </c>
      <c r="I15" s="84">
        <f t="shared" si="1"/>
        <v>0</v>
      </c>
      <c r="J15" s="84">
        <f t="shared" si="2"/>
        <v>0</v>
      </c>
    </row>
    <row r="16" spans="1:10" ht="13.5">
      <c r="A16" s="78">
        <v>10</v>
      </c>
      <c r="B16" s="79" t="s">
        <v>3439</v>
      </c>
      <c r="C16" s="89" t="s">
        <v>3716</v>
      </c>
      <c r="D16" s="83">
        <v>0</v>
      </c>
      <c r="E16" s="83">
        <v>0</v>
      </c>
      <c r="F16" s="84">
        <f t="shared" si="0"/>
        <v>0</v>
      </c>
      <c r="G16" s="83">
        <v>0</v>
      </c>
      <c r="H16" s="83">
        <v>0</v>
      </c>
      <c r="I16" s="84">
        <f t="shared" si="1"/>
        <v>0</v>
      </c>
      <c r="J16" s="84">
        <f t="shared" si="2"/>
        <v>0</v>
      </c>
    </row>
    <row r="17" spans="1:10" ht="13.5">
      <c r="A17" s="78">
        <v>11</v>
      </c>
      <c r="B17" s="79" t="s">
        <v>3440</v>
      </c>
      <c r="C17" s="89" t="s">
        <v>3717</v>
      </c>
      <c r="D17" s="83">
        <v>0</v>
      </c>
      <c r="E17" s="83">
        <v>0</v>
      </c>
      <c r="F17" s="84">
        <f t="shared" si="0"/>
        <v>0</v>
      </c>
      <c r="G17" s="83">
        <v>0</v>
      </c>
      <c r="H17" s="83">
        <v>0</v>
      </c>
      <c r="I17" s="84">
        <f t="shared" si="1"/>
        <v>0</v>
      </c>
      <c r="J17" s="84">
        <f t="shared" si="2"/>
        <v>0</v>
      </c>
    </row>
    <row r="18" spans="1:10" ht="13.5">
      <c r="A18" s="78">
        <v>12</v>
      </c>
      <c r="B18" s="79" t="s">
        <v>3441</v>
      </c>
      <c r="C18" s="89" t="s">
        <v>3718</v>
      </c>
      <c r="D18" s="83">
        <v>0</v>
      </c>
      <c r="E18" s="83">
        <v>0</v>
      </c>
      <c r="F18" s="84">
        <f t="shared" si="0"/>
        <v>0</v>
      </c>
      <c r="G18" s="83">
        <v>0</v>
      </c>
      <c r="H18" s="83">
        <v>0</v>
      </c>
      <c r="I18" s="84">
        <f t="shared" si="1"/>
        <v>0</v>
      </c>
      <c r="J18" s="84">
        <f t="shared" si="2"/>
        <v>0</v>
      </c>
    </row>
    <row r="19" spans="1:10" ht="13.5">
      <c r="A19" s="78">
        <v>13</v>
      </c>
      <c r="B19" s="79" t="s">
        <v>3442</v>
      </c>
      <c r="C19" s="89" t="s">
        <v>3719</v>
      </c>
      <c r="D19" s="83">
        <v>0</v>
      </c>
      <c r="E19" s="83">
        <v>0</v>
      </c>
      <c r="F19" s="84">
        <f t="shared" si="0"/>
        <v>0</v>
      </c>
      <c r="G19" s="83">
        <v>0</v>
      </c>
      <c r="H19" s="83">
        <v>0</v>
      </c>
      <c r="I19" s="84">
        <f t="shared" si="1"/>
        <v>0</v>
      </c>
      <c r="J19" s="84">
        <f t="shared" si="2"/>
        <v>0</v>
      </c>
    </row>
    <row r="20" spans="1:10" ht="13.5">
      <c r="A20" s="78">
        <v>14</v>
      </c>
      <c r="B20" s="79" t="s">
        <v>3444</v>
      </c>
      <c r="C20" s="89" t="s">
        <v>3720</v>
      </c>
      <c r="D20" s="83">
        <v>0</v>
      </c>
      <c r="E20" s="83">
        <v>0</v>
      </c>
      <c r="F20" s="84">
        <f t="shared" si="0"/>
        <v>0</v>
      </c>
      <c r="G20" s="83">
        <v>0</v>
      </c>
      <c r="H20" s="83">
        <v>0</v>
      </c>
      <c r="I20" s="84">
        <f t="shared" si="1"/>
        <v>0</v>
      </c>
      <c r="J20" s="84">
        <f t="shared" si="2"/>
        <v>0</v>
      </c>
    </row>
    <row r="21" spans="1:10" ht="13.5">
      <c r="A21" s="78">
        <v>15</v>
      </c>
      <c r="B21" s="79" t="s">
        <v>527</v>
      </c>
      <c r="C21" s="89" t="s">
        <v>3721</v>
      </c>
      <c r="D21" s="83">
        <v>0</v>
      </c>
      <c r="E21" s="83">
        <v>0</v>
      </c>
      <c r="F21" s="84">
        <f t="shared" si="0"/>
        <v>0</v>
      </c>
      <c r="G21" s="83">
        <v>0</v>
      </c>
      <c r="H21" s="83">
        <v>0</v>
      </c>
      <c r="I21" s="84">
        <f t="shared" si="1"/>
        <v>0</v>
      </c>
      <c r="J21" s="84">
        <f t="shared" si="2"/>
        <v>0</v>
      </c>
    </row>
    <row r="22" spans="1:10" ht="13.5">
      <c r="A22" s="78">
        <v>16</v>
      </c>
      <c r="B22" s="79" t="s">
        <v>3443</v>
      </c>
      <c r="C22" s="89" t="s">
        <v>3722</v>
      </c>
      <c r="D22" s="84">
        <f aca="true" t="shared" si="3" ref="D22:J22">ROUND(D7+D10+D12+D14+D17+D18+D19+D20+D21,2)</f>
        <v>0</v>
      </c>
      <c r="E22" s="84">
        <f t="shared" si="3"/>
        <v>0</v>
      </c>
      <c r="F22" s="84">
        <f t="shared" si="3"/>
        <v>0</v>
      </c>
      <c r="G22" s="84">
        <f t="shared" si="3"/>
        <v>0</v>
      </c>
      <c r="H22" s="84">
        <f t="shared" si="3"/>
        <v>0</v>
      </c>
      <c r="I22" s="84">
        <f t="shared" si="3"/>
        <v>0</v>
      </c>
      <c r="J22" s="84">
        <f t="shared" si="3"/>
        <v>0</v>
      </c>
    </row>
  </sheetData>
  <sheetProtection/>
  <mergeCells count="6">
    <mergeCell ref="J4:J5"/>
    <mergeCell ref="C4:C6"/>
    <mergeCell ref="A4:A6"/>
    <mergeCell ref="B4:B6"/>
    <mergeCell ref="D4:F4"/>
    <mergeCell ref="G4:I4"/>
  </mergeCells>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sheetPr codeName="Sheet40"/>
  <dimension ref="A1:AW1095"/>
  <sheetViews>
    <sheetView zoomScalePageLayoutView="0" workbookViewId="0" topLeftCell="AA2">
      <selection activeCell="AE29" sqref="AE29"/>
    </sheetView>
  </sheetViews>
  <sheetFormatPr defaultColWidth="9.140625" defaultRowHeight="15"/>
  <cols>
    <col min="1" max="2" width="13.00390625" style="4" bestFit="1" customWidth="1"/>
    <col min="3" max="3" width="17.28125" style="4" bestFit="1" customWidth="1"/>
    <col min="4" max="4" width="55.421875" style="4" bestFit="1" customWidth="1"/>
    <col min="5" max="5" width="9.00390625" style="4" customWidth="1"/>
    <col min="6" max="6" width="30.421875" style="4" bestFit="1" customWidth="1"/>
    <col min="7" max="8" width="9.00390625" style="4" customWidth="1"/>
    <col min="9" max="10" width="16.7109375" style="4" bestFit="1" customWidth="1"/>
    <col min="11" max="12" width="15.00390625" style="4" bestFit="1" customWidth="1"/>
    <col min="13" max="14" width="9.00390625" style="4" customWidth="1"/>
    <col min="15" max="16" width="15.00390625" style="4" bestFit="1" customWidth="1"/>
    <col min="17" max="17" width="18.57421875" style="4" bestFit="1" customWidth="1"/>
    <col min="18" max="18" width="11.421875" style="4" bestFit="1" customWidth="1"/>
    <col min="19" max="20" width="15.00390625" style="4" bestFit="1" customWidth="1"/>
    <col min="21" max="23" width="11.421875" style="4" bestFit="1" customWidth="1"/>
    <col min="24" max="24" width="42.140625" style="4" bestFit="1" customWidth="1"/>
    <col min="25" max="25" width="13.421875" style="91" bestFit="1" customWidth="1"/>
    <col min="26" max="26" width="33.8515625" style="0" bestFit="1" customWidth="1"/>
    <col min="27" max="28" width="9.00390625" style="4" customWidth="1"/>
    <col min="29" max="29" width="25.421875" style="4" bestFit="1" customWidth="1"/>
    <col min="30" max="30" width="9.7109375" style="4" bestFit="1" customWidth="1"/>
    <col min="31" max="31" width="9.00390625" style="62" customWidth="1"/>
    <col min="32" max="32" width="9.00390625" style="4" customWidth="1"/>
    <col min="33" max="33" width="27.57421875" style="4" bestFit="1" customWidth="1"/>
    <col min="34" max="34" width="18.57421875" style="4" bestFit="1" customWidth="1"/>
    <col min="35" max="35" width="15.00390625" style="4" bestFit="1" customWidth="1"/>
    <col min="36" max="36" width="16.140625" style="4" customWidth="1"/>
    <col min="37" max="37" width="15.7109375" style="4" customWidth="1"/>
    <col min="38" max="38" width="9.00390625" style="62" customWidth="1"/>
    <col min="39" max="39" width="16.421875" style="4" customWidth="1"/>
    <col min="40" max="40" width="12.421875" style="4" customWidth="1"/>
    <col min="41" max="41" width="13.00390625" style="4" customWidth="1"/>
    <col min="42" max="42" width="13.57421875" style="4" customWidth="1"/>
    <col min="43" max="43" width="13.7109375" style="4" customWidth="1"/>
    <col min="44" max="44" width="10.7109375" style="4" customWidth="1"/>
    <col min="45" max="45" width="14.421875" style="4" customWidth="1"/>
    <col min="46" max="16384" width="9.00390625" style="4" customWidth="1"/>
  </cols>
  <sheetData>
    <row r="1" spans="1:49" s="58" customFormat="1" ht="22.5">
      <c r="A1" s="58" t="s">
        <v>3331</v>
      </c>
      <c r="B1" s="58" t="s">
        <v>3332</v>
      </c>
      <c r="C1" s="58" t="s">
        <v>3333</v>
      </c>
      <c r="D1" s="58" t="s">
        <v>3334</v>
      </c>
      <c r="E1" s="58" t="s">
        <v>1141</v>
      </c>
      <c r="F1" s="58" t="s">
        <v>1142</v>
      </c>
      <c r="G1" s="168" t="s">
        <v>4392</v>
      </c>
      <c r="H1" s="58" t="s">
        <v>4392</v>
      </c>
      <c r="I1" s="58" t="s">
        <v>3340</v>
      </c>
      <c r="J1" s="58" t="s">
        <v>3339</v>
      </c>
      <c r="K1" s="58" t="s">
        <v>4425</v>
      </c>
      <c r="L1" s="58" t="s">
        <v>4425</v>
      </c>
      <c r="M1" s="58" t="s">
        <v>3341</v>
      </c>
      <c r="N1" s="58" t="s">
        <v>3341</v>
      </c>
      <c r="O1" s="58" t="s">
        <v>4391</v>
      </c>
      <c r="P1" s="58" t="s">
        <v>4391</v>
      </c>
      <c r="Q1" s="168" t="s">
        <v>4430</v>
      </c>
      <c r="R1" s="168" t="s">
        <v>4430</v>
      </c>
      <c r="S1" s="61" t="s">
        <v>3344</v>
      </c>
      <c r="T1" s="58" t="s">
        <v>3344</v>
      </c>
      <c r="U1" s="58" t="s">
        <v>3351</v>
      </c>
      <c r="V1" s="61" t="s">
        <v>3351</v>
      </c>
      <c r="W1" s="64" t="s">
        <v>3378</v>
      </c>
      <c r="X1" s="64" t="s">
        <v>3379</v>
      </c>
      <c r="Y1" s="91" t="s">
        <v>3454</v>
      </c>
      <c r="Z1" t="s">
        <v>3455</v>
      </c>
      <c r="AA1" s="87" t="s">
        <v>3703</v>
      </c>
      <c r="AB1" s="87" t="s">
        <v>3704</v>
      </c>
      <c r="AC1" s="137" t="s">
        <v>3936</v>
      </c>
      <c r="AE1" s="137" t="s">
        <v>3937</v>
      </c>
      <c r="AF1" s="58" t="s">
        <v>3938</v>
      </c>
      <c r="AG1" s="58" t="s">
        <v>3988</v>
      </c>
      <c r="AH1" s="143" t="s">
        <v>3990</v>
      </c>
      <c r="AI1" s="143" t="s">
        <v>3991</v>
      </c>
      <c r="AJ1" s="181" t="s">
        <v>4504</v>
      </c>
      <c r="AK1" s="182" t="s">
        <v>4505</v>
      </c>
      <c r="AL1" s="188" t="s">
        <v>4536</v>
      </c>
      <c r="AM1" s="188" t="s">
        <v>4535</v>
      </c>
      <c r="AN1" s="188" t="s">
        <v>4546</v>
      </c>
      <c r="AO1" s="188" t="s">
        <v>4547</v>
      </c>
      <c r="AP1" s="188" t="s">
        <v>4548</v>
      </c>
      <c r="AQ1" s="188" t="s">
        <v>4549</v>
      </c>
      <c r="AR1" s="188" t="s">
        <v>4568</v>
      </c>
      <c r="AS1" s="188" t="s">
        <v>4569</v>
      </c>
      <c r="AT1" s="188" t="s">
        <v>4592</v>
      </c>
      <c r="AU1" s="188" t="s">
        <v>4591</v>
      </c>
      <c r="AV1" s="188" t="s">
        <v>4593</v>
      </c>
      <c r="AW1" s="188" t="s">
        <v>4594</v>
      </c>
    </row>
    <row r="2" spans="1:49" ht="40.5">
      <c r="A2" s="4">
        <v>11</v>
      </c>
      <c r="B2" s="59" t="s">
        <v>1054</v>
      </c>
      <c r="C2" s="59" t="s">
        <v>3887</v>
      </c>
      <c r="D2" s="59" t="s">
        <v>1135</v>
      </c>
      <c r="E2" s="59" t="s">
        <v>1143</v>
      </c>
      <c r="F2" s="59" t="s">
        <v>1144</v>
      </c>
      <c r="G2" s="56" t="s">
        <v>3335</v>
      </c>
      <c r="H2" s="56" t="s">
        <v>3337</v>
      </c>
      <c r="I2" s="56" t="s">
        <v>3335</v>
      </c>
      <c r="J2" s="56" t="s">
        <v>3337</v>
      </c>
      <c r="K2" s="4">
        <v>0</v>
      </c>
      <c r="L2" s="4" t="s">
        <v>4426</v>
      </c>
      <c r="M2" s="4">
        <v>0</v>
      </c>
      <c r="N2" s="56" t="s">
        <v>3342</v>
      </c>
      <c r="O2" s="56" t="s">
        <v>3335</v>
      </c>
      <c r="P2" s="56" t="s">
        <v>3337</v>
      </c>
      <c r="Q2" s="4" t="s">
        <v>4660</v>
      </c>
      <c r="R2" s="167" t="s">
        <v>3338</v>
      </c>
      <c r="S2" s="4">
        <v>0</v>
      </c>
      <c r="T2" s="4" t="s">
        <v>3345</v>
      </c>
      <c r="U2" s="62" t="s">
        <v>3369</v>
      </c>
      <c r="V2" s="4" t="s">
        <v>3352</v>
      </c>
      <c r="W2" s="4">
        <v>227</v>
      </c>
      <c r="X2" s="4" t="s">
        <v>3380</v>
      </c>
      <c r="Y2" s="91" t="s">
        <v>3755</v>
      </c>
      <c r="Z2" t="s">
        <v>3456</v>
      </c>
      <c r="AA2" s="4">
        <v>0</v>
      </c>
      <c r="AB2" s="88" t="s">
        <v>3705</v>
      </c>
      <c r="AC2" s="134" t="s">
        <v>787</v>
      </c>
      <c r="AD2" s="135" t="s">
        <v>3723</v>
      </c>
      <c r="AE2" s="62" t="s">
        <v>3964</v>
      </c>
      <c r="AF2" s="4" t="s">
        <v>3939</v>
      </c>
      <c r="AG2" s="4">
        <v>0</v>
      </c>
      <c r="AH2" s="4">
        <v>100000</v>
      </c>
      <c r="AI2" s="4" t="s">
        <v>3992</v>
      </c>
      <c r="AJ2" s="4">
        <v>10300</v>
      </c>
      <c r="AK2" s="4" t="s">
        <v>4506</v>
      </c>
      <c r="AL2" s="187" t="s">
        <v>4534</v>
      </c>
      <c r="AM2" s="4" t="s">
        <v>4524</v>
      </c>
      <c r="AN2" s="4">
        <v>100</v>
      </c>
      <c r="AO2" s="4" t="s">
        <v>4537</v>
      </c>
      <c r="AP2" s="4">
        <v>100</v>
      </c>
      <c r="AQ2" s="4" t="s">
        <v>4550</v>
      </c>
      <c r="AR2" s="4">
        <v>100</v>
      </c>
      <c r="AS2" s="4" t="s">
        <v>4570</v>
      </c>
      <c r="AT2" s="4">
        <v>100</v>
      </c>
      <c r="AU2" s="4" t="s">
        <v>3353</v>
      </c>
      <c r="AV2" s="4">
        <v>100</v>
      </c>
      <c r="AW2" s="4" t="s">
        <v>3353</v>
      </c>
    </row>
    <row r="3" spans="1:49" ht="54">
      <c r="A3" s="4">
        <v>21</v>
      </c>
      <c r="B3" s="59" t="s">
        <v>1055</v>
      </c>
      <c r="C3" s="59" t="s">
        <v>3888</v>
      </c>
      <c r="D3" s="59" t="s">
        <v>1136</v>
      </c>
      <c r="E3" s="59" t="s">
        <v>1145</v>
      </c>
      <c r="F3" s="59" t="s">
        <v>1146</v>
      </c>
      <c r="G3" s="56" t="s">
        <v>3336</v>
      </c>
      <c r="H3" s="56" t="s">
        <v>3338</v>
      </c>
      <c r="I3" s="56" t="s">
        <v>3336</v>
      </c>
      <c r="J3" s="56" t="s">
        <v>3338</v>
      </c>
      <c r="K3" s="4">
        <v>1</v>
      </c>
      <c r="L3" s="167" t="s">
        <v>4427</v>
      </c>
      <c r="M3" s="4">
        <v>1</v>
      </c>
      <c r="N3" s="56" t="s">
        <v>3343</v>
      </c>
      <c r="O3" s="56" t="s">
        <v>3336</v>
      </c>
      <c r="P3" s="56" t="s">
        <v>3338</v>
      </c>
      <c r="Q3" s="4">
        <v>1</v>
      </c>
      <c r="R3" s="167" t="s">
        <v>4428</v>
      </c>
      <c r="S3" s="4">
        <v>1</v>
      </c>
      <c r="T3" s="60" t="s">
        <v>3346</v>
      </c>
      <c r="U3" s="63" t="s">
        <v>3370</v>
      </c>
      <c r="V3" s="4" t="s">
        <v>3353</v>
      </c>
      <c r="W3" s="4">
        <v>228</v>
      </c>
      <c r="X3" s="4" t="s">
        <v>3381</v>
      </c>
      <c r="Y3" s="91" t="s">
        <v>3756</v>
      </c>
      <c r="Z3" t="s">
        <v>3457</v>
      </c>
      <c r="AA3" s="4">
        <v>1</v>
      </c>
      <c r="AB3" s="88" t="s">
        <v>3706</v>
      </c>
      <c r="AC3" s="134" t="s">
        <v>788</v>
      </c>
      <c r="AD3" s="136" t="s">
        <v>3724</v>
      </c>
      <c r="AE3" s="62" t="s">
        <v>3965</v>
      </c>
      <c r="AF3" s="4" t="s">
        <v>3940</v>
      </c>
      <c r="AG3" s="4">
        <v>1</v>
      </c>
      <c r="AH3" s="4">
        <v>200000</v>
      </c>
      <c r="AI3" s="4" t="s">
        <v>3993</v>
      </c>
      <c r="AJ3" s="4">
        <v>10301</v>
      </c>
      <c r="AK3" s="4" t="s">
        <v>4507</v>
      </c>
      <c r="AL3" s="62">
        <v>100</v>
      </c>
      <c r="AM3" s="4" t="s">
        <v>4525</v>
      </c>
      <c r="AN3" s="4">
        <v>110</v>
      </c>
      <c r="AO3" s="4" t="s">
        <v>4538</v>
      </c>
      <c r="AP3" s="4">
        <v>110</v>
      </c>
      <c r="AQ3" s="4" t="s">
        <v>4551</v>
      </c>
      <c r="AR3" s="4">
        <v>110</v>
      </c>
      <c r="AS3" s="4" t="s">
        <v>4571</v>
      </c>
      <c r="AT3" s="4">
        <v>101</v>
      </c>
      <c r="AU3" s="4" t="s">
        <v>4589</v>
      </c>
      <c r="AV3" s="4">
        <v>101</v>
      </c>
      <c r="AW3" s="4" t="s">
        <v>3358</v>
      </c>
    </row>
    <row r="4" spans="3:49" ht="54">
      <c r="C4" s="59" t="s">
        <v>3886</v>
      </c>
      <c r="D4" s="59" t="s">
        <v>1137</v>
      </c>
      <c r="E4" s="59" t="s">
        <v>1147</v>
      </c>
      <c r="F4" s="59" t="s">
        <v>1148</v>
      </c>
      <c r="M4" s="4">
        <v>2</v>
      </c>
      <c r="N4" s="56" t="s">
        <v>3338</v>
      </c>
      <c r="Q4" s="4">
        <v>2</v>
      </c>
      <c r="R4" s="167" t="s">
        <v>4429</v>
      </c>
      <c r="S4" s="4">
        <v>2</v>
      </c>
      <c r="T4" s="60" t="s">
        <v>3347</v>
      </c>
      <c r="U4" s="63" t="s">
        <v>3371</v>
      </c>
      <c r="V4" s="4" t="s">
        <v>3354</v>
      </c>
      <c r="W4" s="4">
        <v>100</v>
      </c>
      <c r="X4" s="4" t="s">
        <v>3382</v>
      </c>
      <c r="Y4" s="91" t="s">
        <v>3757</v>
      </c>
      <c r="Z4" t="s">
        <v>3458</v>
      </c>
      <c r="AC4" s="134" t="s">
        <v>789</v>
      </c>
      <c r="AD4" s="136" t="s">
        <v>3725</v>
      </c>
      <c r="AE4" s="62" t="s">
        <v>3966</v>
      </c>
      <c r="AF4" s="4" t="s">
        <v>3941</v>
      </c>
      <c r="AG4" s="4">
        <v>2</v>
      </c>
      <c r="AH4" s="4">
        <v>300000</v>
      </c>
      <c r="AI4" s="4" t="s">
        <v>3994</v>
      </c>
      <c r="AJ4" s="4">
        <v>10302</v>
      </c>
      <c r="AK4" s="4" t="s">
        <v>4508</v>
      </c>
      <c r="AL4" s="62">
        <v>110</v>
      </c>
      <c r="AM4" s="4" t="s">
        <v>4526</v>
      </c>
      <c r="AN4" s="4">
        <v>120</v>
      </c>
      <c r="AO4" s="4" t="s">
        <v>4539</v>
      </c>
      <c r="AP4" s="4">
        <v>120</v>
      </c>
      <c r="AQ4" s="4" t="s">
        <v>4552</v>
      </c>
      <c r="AR4" s="4">
        <v>120</v>
      </c>
      <c r="AS4" s="4" t="s">
        <v>4572</v>
      </c>
      <c r="AT4" s="4">
        <v>102</v>
      </c>
      <c r="AU4" s="4" t="s">
        <v>3432</v>
      </c>
      <c r="AV4" s="4">
        <v>102</v>
      </c>
      <c r="AW4" s="4" t="s">
        <v>3359</v>
      </c>
    </row>
    <row r="5" spans="3:49" ht="67.5">
      <c r="C5" s="59">
        <v>4</v>
      </c>
      <c r="D5" s="59" t="s">
        <v>1138</v>
      </c>
      <c r="E5" s="59" t="s">
        <v>1149</v>
      </c>
      <c r="F5" s="59" t="s">
        <v>1150</v>
      </c>
      <c r="Q5"/>
      <c r="R5"/>
      <c r="S5" s="4">
        <v>3</v>
      </c>
      <c r="T5" s="60" t="s">
        <v>3348</v>
      </c>
      <c r="U5" s="63" t="s">
        <v>3372</v>
      </c>
      <c r="V5" s="4" t="s">
        <v>3355</v>
      </c>
      <c r="W5" s="4">
        <v>101</v>
      </c>
      <c r="X5" s="4" t="s">
        <v>3383</v>
      </c>
      <c r="Y5" s="91" t="s">
        <v>3758</v>
      </c>
      <c r="Z5" t="s">
        <v>3459</v>
      </c>
      <c r="AC5" s="134" t="s">
        <v>790</v>
      </c>
      <c r="AD5" s="136" t="s">
        <v>3726</v>
      </c>
      <c r="AE5" s="62" t="s">
        <v>3967</v>
      </c>
      <c r="AF5" s="4" t="s">
        <v>3942</v>
      </c>
      <c r="AG5" s="141" t="s">
        <v>3989</v>
      </c>
      <c r="AH5" s="4">
        <v>310000</v>
      </c>
      <c r="AI5" s="4" t="s">
        <v>3995</v>
      </c>
      <c r="AJ5" s="4">
        <v>10600</v>
      </c>
      <c r="AK5" s="4" t="s">
        <v>4509</v>
      </c>
      <c r="AL5" s="62">
        <v>111</v>
      </c>
      <c r="AM5" s="4" t="s">
        <v>4527</v>
      </c>
      <c r="AN5" s="4">
        <v>130</v>
      </c>
      <c r="AO5" s="4" t="s">
        <v>4540</v>
      </c>
      <c r="AP5" s="4">
        <v>130</v>
      </c>
      <c r="AQ5" s="4" t="s">
        <v>4553</v>
      </c>
      <c r="AR5" s="4">
        <v>130</v>
      </c>
      <c r="AS5" s="4" t="s">
        <v>4573</v>
      </c>
      <c r="AT5" s="4">
        <v>200</v>
      </c>
      <c r="AU5" s="4" t="s">
        <v>3354</v>
      </c>
      <c r="AV5" s="4">
        <v>200</v>
      </c>
      <c r="AW5" s="4" t="s">
        <v>3354</v>
      </c>
    </row>
    <row r="6" spans="3:49" ht="108">
      <c r="C6" s="59">
        <v>5</v>
      </c>
      <c r="D6" s="59" t="s">
        <v>1139</v>
      </c>
      <c r="E6" s="59" t="s">
        <v>1151</v>
      </c>
      <c r="F6" s="59" t="s">
        <v>1152</v>
      </c>
      <c r="Q6"/>
      <c r="R6"/>
      <c r="S6" s="4">
        <v>4</v>
      </c>
      <c r="T6" s="60" t="s">
        <v>3349</v>
      </c>
      <c r="U6" s="63" t="s">
        <v>3373</v>
      </c>
      <c r="V6" s="4" t="s">
        <v>3356</v>
      </c>
      <c r="W6" s="4">
        <v>199</v>
      </c>
      <c r="X6" s="4" t="s">
        <v>3384</v>
      </c>
      <c r="Y6" s="91" t="s">
        <v>3759</v>
      </c>
      <c r="Z6" t="s">
        <v>3460</v>
      </c>
      <c r="AC6" s="134" t="s">
        <v>791</v>
      </c>
      <c r="AD6" s="136" t="s">
        <v>3727</v>
      </c>
      <c r="AE6" s="62" t="s">
        <v>3968</v>
      </c>
      <c r="AF6" s="4" t="s">
        <v>3943</v>
      </c>
      <c r="AH6" s="4">
        <v>320000</v>
      </c>
      <c r="AI6" s="4" t="s">
        <v>3996</v>
      </c>
      <c r="AJ6" s="4">
        <v>10601</v>
      </c>
      <c r="AK6" s="4" t="s">
        <v>4510</v>
      </c>
      <c r="AL6" s="62">
        <v>112</v>
      </c>
      <c r="AM6" s="4" t="s">
        <v>4528</v>
      </c>
      <c r="AN6" s="4">
        <v>200</v>
      </c>
      <c r="AO6" s="4" t="s">
        <v>4541</v>
      </c>
      <c r="AP6" s="4">
        <v>140</v>
      </c>
      <c r="AQ6" s="4" t="s">
        <v>4554</v>
      </c>
      <c r="AR6" s="4">
        <v>140</v>
      </c>
      <c r="AS6" s="4" t="s">
        <v>4574</v>
      </c>
      <c r="AT6" s="4">
        <v>300</v>
      </c>
      <c r="AU6" s="4" t="s">
        <v>3355</v>
      </c>
      <c r="AV6" s="4">
        <v>201</v>
      </c>
      <c r="AW6" s="4" t="s">
        <v>3361</v>
      </c>
    </row>
    <row r="7" spans="3:49" ht="40.5">
      <c r="C7" s="59">
        <v>6</v>
      </c>
      <c r="D7" s="59" t="s">
        <v>1134</v>
      </c>
      <c r="E7" s="59" t="s">
        <v>1153</v>
      </c>
      <c r="F7" s="59" t="s">
        <v>1154</v>
      </c>
      <c r="Q7"/>
      <c r="R7"/>
      <c r="S7" s="4">
        <v>5</v>
      </c>
      <c r="T7" s="60" t="s">
        <v>3350</v>
      </c>
      <c r="U7" s="63" t="s">
        <v>3374</v>
      </c>
      <c r="V7" s="4" t="s">
        <v>3357</v>
      </c>
      <c r="W7" s="4">
        <v>200</v>
      </c>
      <c r="X7" s="4" t="s">
        <v>3385</v>
      </c>
      <c r="Y7" s="91" t="s">
        <v>3760</v>
      </c>
      <c r="Z7" t="s">
        <v>3461</v>
      </c>
      <c r="AC7" s="134" t="s">
        <v>792</v>
      </c>
      <c r="AD7" s="136" t="s">
        <v>3728</v>
      </c>
      <c r="AE7" s="62" t="s">
        <v>3969</v>
      </c>
      <c r="AF7" s="4" t="s">
        <v>3944</v>
      </c>
      <c r="AH7" s="4">
        <v>330000</v>
      </c>
      <c r="AI7" s="4" t="s">
        <v>3997</v>
      </c>
      <c r="AJ7" s="4">
        <v>10602</v>
      </c>
      <c r="AK7" s="4" t="s">
        <v>4511</v>
      </c>
      <c r="AL7" s="62">
        <v>120</v>
      </c>
      <c r="AM7" s="4" t="s">
        <v>4529</v>
      </c>
      <c r="AN7" s="4">
        <v>210</v>
      </c>
      <c r="AO7" s="4" t="s">
        <v>4542</v>
      </c>
      <c r="AP7" s="4">
        <v>150</v>
      </c>
      <c r="AQ7" s="4" t="s">
        <v>4555</v>
      </c>
      <c r="AR7" s="4">
        <v>150</v>
      </c>
      <c r="AS7" s="4" t="s">
        <v>4575</v>
      </c>
      <c r="AT7" s="4">
        <v>400</v>
      </c>
      <c r="AU7" s="4" t="s">
        <v>3356</v>
      </c>
      <c r="AV7" s="4">
        <v>202</v>
      </c>
      <c r="AW7" s="4" t="s">
        <v>3362</v>
      </c>
    </row>
    <row r="8" spans="5:49" ht="28.5" customHeight="1">
      <c r="E8" s="59" t="s">
        <v>1155</v>
      </c>
      <c r="F8" s="59" t="s">
        <v>1156</v>
      </c>
      <c r="U8" s="63" t="s">
        <v>3375</v>
      </c>
      <c r="V8" s="4" t="s">
        <v>3358</v>
      </c>
      <c r="W8" s="4">
        <v>201</v>
      </c>
      <c r="X8" s="4" t="s">
        <v>3386</v>
      </c>
      <c r="Y8" s="91" t="s">
        <v>3761</v>
      </c>
      <c r="Z8" t="s">
        <v>3462</v>
      </c>
      <c r="AC8" s="148" t="s">
        <v>4324</v>
      </c>
      <c r="AD8" s="136" t="s">
        <v>4323</v>
      </c>
      <c r="AE8" s="62" t="s">
        <v>3970</v>
      </c>
      <c r="AF8" s="4" t="s">
        <v>3945</v>
      </c>
      <c r="AH8" s="4">
        <v>340000</v>
      </c>
      <c r="AI8" s="4" t="s">
        <v>3998</v>
      </c>
      <c r="AJ8" s="4">
        <v>10603</v>
      </c>
      <c r="AK8" s="4" t="s">
        <v>4512</v>
      </c>
      <c r="AL8" s="62">
        <v>200</v>
      </c>
      <c r="AM8" s="4" t="s">
        <v>4530</v>
      </c>
      <c r="AN8" s="4">
        <v>220</v>
      </c>
      <c r="AO8" s="4" t="s">
        <v>4543</v>
      </c>
      <c r="AP8" s="4">
        <v>200</v>
      </c>
      <c r="AQ8" s="4" t="s">
        <v>4556</v>
      </c>
      <c r="AR8" s="4">
        <v>200</v>
      </c>
      <c r="AS8" s="4" t="s">
        <v>4576</v>
      </c>
      <c r="AT8" s="4">
        <v>401</v>
      </c>
      <c r="AU8" s="4" t="s">
        <v>4590</v>
      </c>
      <c r="AV8" s="4">
        <v>203</v>
      </c>
      <c r="AW8" s="4" t="s">
        <v>3360</v>
      </c>
    </row>
    <row r="9" spans="5:49" ht="28.5" customHeight="1">
      <c r="E9" s="59" t="s">
        <v>1157</v>
      </c>
      <c r="F9" s="59" t="s">
        <v>1158</v>
      </c>
      <c r="U9" s="63" t="s">
        <v>3376</v>
      </c>
      <c r="V9" s="4" t="s">
        <v>3359</v>
      </c>
      <c r="W9" s="4">
        <v>202</v>
      </c>
      <c r="X9" s="4" t="s">
        <v>3387</v>
      </c>
      <c r="Y9" s="91" t="s">
        <v>3762</v>
      </c>
      <c r="Z9" t="s">
        <v>3463</v>
      </c>
      <c r="AC9" s="148" t="s">
        <v>4321</v>
      </c>
      <c r="AD9" s="149" t="s">
        <v>4322</v>
      </c>
      <c r="AE9" s="62" t="s">
        <v>3971</v>
      </c>
      <c r="AF9" s="4" t="s">
        <v>3946</v>
      </c>
      <c r="AH9" s="4">
        <v>350000</v>
      </c>
      <c r="AI9" s="4" t="s">
        <v>3999</v>
      </c>
      <c r="AJ9" s="4">
        <v>10604</v>
      </c>
      <c r="AK9" s="4" t="s">
        <v>4513</v>
      </c>
      <c r="AL9" s="62">
        <v>210</v>
      </c>
      <c r="AM9" s="4" t="s">
        <v>4531</v>
      </c>
      <c r="AN9" s="4">
        <v>230</v>
      </c>
      <c r="AO9" s="4" t="s">
        <v>4544</v>
      </c>
      <c r="AP9" s="4">
        <v>300</v>
      </c>
      <c r="AQ9" s="4" t="s">
        <v>4557</v>
      </c>
      <c r="AR9" s="4">
        <v>210</v>
      </c>
      <c r="AS9" s="4" t="s">
        <v>4577</v>
      </c>
      <c r="AT9" s="4">
        <v>499</v>
      </c>
      <c r="AU9" s="4" t="s">
        <v>366</v>
      </c>
      <c r="AV9" s="4">
        <v>204</v>
      </c>
      <c r="AW9" s="4" t="s">
        <v>4595</v>
      </c>
    </row>
    <row r="10" spans="5:49" ht="40.5">
      <c r="E10" s="59" t="s">
        <v>1159</v>
      </c>
      <c r="F10" s="59" t="s">
        <v>1160</v>
      </c>
      <c r="U10" s="63" t="s">
        <v>3377</v>
      </c>
      <c r="V10" s="4" t="s">
        <v>3360</v>
      </c>
      <c r="W10" s="4">
        <v>203</v>
      </c>
      <c r="X10" s="4" t="s">
        <v>3388</v>
      </c>
      <c r="Y10" s="91" t="s">
        <v>3763</v>
      </c>
      <c r="Z10" t="s">
        <v>3464</v>
      </c>
      <c r="AC10" s="148" t="s">
        <v>4320</v>
      </c>
      <c r="AD10" s="136" t="s">
        <v>3729</v>
      </c>
      <c r="AE10" s="62" t="s">
        <v>2703</v>
      </c>
      <c r="AF10" s="4" t="s">
        <v>3947</v>
      </c>
      <c r="AH10" s="4">
        <v>360000</v>
      </c>
      <c r="AI10" s="4" t="s">
        <v>4000</v>
      </c>
      <c r="AJ10" s="4">
        <v>10800</v>
      </c>
      <c r="AK10" s="4" t="s">
        <v>4514</v>
      </c>
      <c r="AL10" s="62">
        <v>211</v>
      </c>
      <c r="AM10" s="4" t="s">
        <v>4532</v>
      </c>
      <c r="AN10" s="4">
        <v>240</v>
      </c>
      <c r="AO10" s="4" t="s">
        <v>4545</v>
      </c>
      <c r="AP10" s="4">
        <v>400</v>
      </c>
      <c r="AQ10" s="4" t="s">
        <v>4558</v>
      </c>
      <c r="AR10" s="4">
        <v>220</v>
      </c>
      <c r="AS10" s="4" t="s">
        <v>4578</v>
      </c>
      <c r="AT10" s="4">
        <v>500</v>
      </c>
      <c r="AU10" s="4" t="s">
        <v>3357</v>
      </c>
      <c r="AV10" s="4">
        <v>300</v>
      </c>
      <c r="AW10" s="4" t="s">
        <v>3355</v>
      </c>
    </row>
    <row r="11" spans="5:49" ht="40.5">
      <c r="E11" s="59" t="s">
        <v>1161</v>
      </c>
      <c r="F11" s="59" t="s">
        <v>1162</v>
      </c>
      <c r="U11" s="62">
        <v>10</v>
      </c>
      <c r="V11" s="4" t="s">
        <v>3361</v>
      </c>
      <c r="W11" s="4">
        <v>204</v>
      </c>
      <c r="X11" s="4" t="s">
        <v>3389</v>
      </c>
      <c r="Y11" s="91" t="s">
        <v>3764</v>
      </c>
      <c r="Z11" t="s">
        <v>3465</v>
      </c>
      <c r="AE11" s="62" t="s">
        <v>3972</v>
      </c>
      <c r="AF11" s="4" t="s">
        <v>3948</v>
      </c>
      <c r="AH11" s="4">
        <v>370000</v>
      </c>
      <c r="AI11" s="4" t="s">
        <v>4001</v>
      </c>
      <c r="AJ11" s="4">
        <v>10801</v>
      </c>
      <c r="AK11" s="4" t="s">
        <v>4515</v>
      </c>
      <c r="AL11" s="62">
        <v>212</v>
      </c>
      <c r="AM11" s="4" t="s">
        <v>4533</v>
      </c>
      <c r="AP11" s="4">
        <v>410</v>
      </c>
      <c r="AQ11" s="4" t="s">
        <v>4559</v>
      </c>
      <c r="AR11" s="4">
        <v>230</v>
      </c>
      <c r="AS11" s="4" t="s">
        <v>4579</v>
      </c>
      <c r="AT11" s="4">
        <v>9000</v>
      </c>
      <c r="AU11" s="4" t="s">
        <v>366</v>
      </c>
      <c r="AV11" s="4">
        <v>301</v>
      </c>
      <c r="AW11" s="4" t="s">
        <v>3361</v>
      </c>
    </row>
    <row r="12" spans="5:49" ht="40.5">
      <c r="E12" s="59" t="s">
        <v>1163</v>
      </c>
      <c r="F12" s="59" t="s">
        <v>1164</v>
      </c>
      <c r="U12" s="62">
        <v>11</v>
      </c>
      <c r="V12" s="4" t="s">
        <v>3362</v>
      </c>
      <c r="W12" s="4">
        <v>205</v>
      </c>
      <c r="X12" s="4" t="s">
        <v>3390</v>
      </c>
      <c r="Y12" s="91" t="s">
        <v>3765</v>
      </c>
      <c r="Z12" t="s">
        <v>3466</v>
      </c>
      <c r="AE12" s="62" t="s">
        <v>3973</v>
      </c>
      <c r="AF12" s="4" t="s">
        <v>3949</v>
      </c>
      <c r="AH12" s="4">
        <v>380000</v>
      </c>
      <c r="AI12" s="4" t="s">
        <v>4002</v>
      </c>
      <c r="AJ12" s="4">
        <v>10802</v>
      </c>
      <c r="AK12" s="4" t="s">
        <v>4516</v>
      </c>
      <c r="AP12" s="4">
        <v>420</v>
      </c>
      <c r="AQ12" s="4" t="s">
        <v>4560</v>
      </c>
      <c r="AR12" s="4">
        <v>300</v>
      </c>
      <c r="AS12" s="4" t="s">
        <v>4580</v>
      </c>
      <c r="AT12" s="4">
        <v>600</v>
      </c>
      <c r="AU12" s="4" t="s">
        <v>3352</v>
      </c>
      <c r="AV12" s="4">
        <v>302</v>
      </c>
      <c r="AW12" s="4" t="s">
        <v>3360</v>
      </c>
    </row>
    <row r="13" spans="5:49" ht="40.5">
      <c r="E13" s="59" t="s">
        <v>1165</v>
      </c>
      <c r="F13" s="59" t="s">
        <v>1166</v>
      </c>
      <c r="U13" s="62">
        <v>12</v>
      </c>
      <c r="V13" s="4" t="s">
        <v>3360</v>
      </c>
      <c r="W13" s="4">
        <v>206</v>
      </c>
      <c r="X13" s="4" t="s">
        <v>3391</v>
      </c>
      <c r="Y13" s="91" t="s">
        <v>3766</v>
      </c>
      <c r="Z13" t="s">
        <v>3467</v>
      </c>
      <c r="AE13" s="62" t="s">
        <v>3974</v>
      </c>
      <c r="AF13" s="4" t="s">
        <v>3950</v>
      </c>
      <c r="AH13" s="4">
        <v>900000</v>
      </c>
      <c r="AI13" s="4" t="s">
        <v>366</v>
      </c>
      <c r="AJ13" s="4">
        <v>10803</v>
      </c>
      <c r="AK13" s="4" t="s">
        <v>4517</v>
      </c>
      <c r="AP13" s="4">
        <v>430</v>
      </c>
      <c r="AQ13" s="4" t="s">
        <v>4561</v>
      </c>
      <c r="AR13" s="4">
        <v>310</v>
      </c>
      <c r="AS13" s="4" t="s">
        <v>4581</v>
      </c>
      <c r="AV13" s="4">
        <v>303</v>
      </c>
      <c r="AW13" s="4" t="s">
        <v>4595</v>
      </c>
    </row>
    <row r="14" spans="5:49" ht="40.5">
      <c r="E14" s="59" t="s">
        <v>1167</v>
      </c>
      <c r="F14" s="59" t="s">
        <v>1168</v>
      </c>
      <c r="U14" s="62">
        <v>13</v>
      </c>
      <c r="V14" s="4" t="s">
        <v>3361</v>
      </c>
      <c r="W14" s="4">
        <v>207</v>
      </c>
      <c r="X14" s="4" t="s">
        <v>3392</v>
      </c>
      <c r="Y14" s="91" t="s">
        <v>3767</v>
      </c>
      <c r="Z14" t="s">
        <v>3468</v>
      </c>
      <c r="AE14" s="62" t="s">
        <v>3975</v>
      </c>
      <c r="AF14" s="4" t="s">
        <v>3951</v>
      </c>
      <c r="AH14" s="4">
        <v>400000</v>
      </c>
      <c r="AI14" s="4" t="s">
        <v>4003</v>
      </c>
      <c r="AJ14" s="4">
        <v>10804</v>
      </c>
      <c r="AK14" s="4" t="s">
        <v>4518</v>
      </c>
      <c r="AP14" s="4">
        <v>440</v>
      </c>
      <c r="AQ14" s="4" t="s">
        <v>4562</v>
      </c>
      <c r="AR14" s="4">
        <v>311</v>
      </c>
      <c r="AS14" s="4" t="s">
        <v>4577</v>
      </c>
      <c r="AV14" s="4">
        <v>400</v>
      </c>
      <c r="AW14" s="4" t="s">
        <v>3356</v>
      </c>
    </row>
    <row r="15" spans="5:49" ht="27">
      <c r="E15" s="59" t="s">
        <v>1169</v>
      </c>
      <c r="F15" s="59" t="s">
        <v>1170</v>
      </c>
      <c r="U15" s="62">
        <v>14</v>
      </c>
      <c r="V15" s="4" t="s">
        <v>3363</v>
      </c>
      <c r="W15" s="4">
        <v>208</v>
      </c>
      <c r="X15" s="4" t="s">
        <v>3393</v>
      </c>
      <c r="Y15" s="91" t="s">
        <v>3768</v>
      </c>
      <c r="Z15" t="s">
        <v>3469</v>
      </c>
      <c r="AE15" s="62" t="s">
        <v>3976</v>
      </c>
      <c r="AF15" s="4" t="s">
        <v>3952</v>
      </c>
      <c r="AH15" s="4">
        <v>410000</v>
      </c>
      <c r="AI15" s="4" t="s">
        <v>4004</v>
      </c>
      <c r="AP15" s="4">
        <v>450</v>
      </c>
      <c r="AQ15" s="4" t="s">
        <v>4563</v>
      </c>
      <c r="AR15" s="4">
        <v>312</v>
      </c>
      <c r="AS15" s="4" t="s">
        <v>4582</v>
      </c>
      <c r="AV15" s="4">
        <v>401</v>
      </c>
      <c r="AW15" s="4" t="s">
        <v>3364</v>
      </c>
    </row>
    <row r="16" spans="5:49" ht="27">
      <c r="E16" s="59" t="s">
        <v>1171</v>
      </c>
      <c r="F16" s="59" t="s">
        <v>1172</v>
      </c>
      <c r="U16" s="62">
        <v>15</v>
      </c>
      <c r="V16" s="4" t="s">
        <v>3364</v>
      </c>
      <c r="W16" s="4">
        <v>209</v>
      </c>
      <c r="X16" s="4" t="s">
        <v>3394</v>
      </c>
      <c r="Y16" s="91" t="s">
        <v>3769</v>
      </c>
      <c r="Z16" t="s">
        <v>3470</v>
      </c>
      <c r="AE16" s="62" t="s">
        <v>3977</v>
      </c>
      <c r="AF16" s="4" t="s">
        <v>3953</v>
      </c>
      <c r="AH16" s="4">
        <v>410100</v>
      </c>
      <c r="AI16" s="4" t="s">
        <v>4005</v>
      </c>
      <c r="AP16" s="4">
        <v>460</v>
      </c>
      <c r="AQ16" s="4" t="s">
        <v>4564</v>
      </c>
      <c r="AR16" s="4">
        <v>313</v>
      </c>
      <c r="AS16" s="4" t="s">
        <v>4583</v>
      </c>
      <c r="AV16" s="4">
        <v>402</v>
      </c>
      <c r="AW16" s="4" t="s">
        <v>3365</v>
      </c>
    </row>
    <row r="17" spans="5:49" ht="27">
      <c r="E17" s="59" t="s">
        <v>1173</v>
      </c>
      <c r="F17" s="59" t="s">
        <v>1174</v>
      </c>
      <c r="U17" s="62">
        <v>16</v>
      </c>
      <c r="V17" s="4" t="s">
        <v>3365</v>
      </c>
      <c r="W17" s="4">
        <v>210</v>
      </c>
      <c r="X17" s="4" t="s">
        <v>3395</v>
      </c>
      <c r="Y17" s="91" t="s">
        <v>3770</v>
      </c>
      <c r="Z17" t="s">
        <v>3471</v>
      </c>
      <c r="AE17" s="62" t="s">
        <v>3978</v>
      </c>
      <c r="AF17" s="4" t="s">
        <v>3954</v>
      </c>
      <c r="AH17" s="4">
        <v>410101</v>
      </c>
      <c r="AI17" s="4" t="s">
        <v>4006</v>
      </c>
      <c r="AP17" s="4">
        <v>500</v>
      </c>
      <c r="AQ17" s="4" t="s">
        <v>4565</v>
      </c>
      <c r="AR17" s="4">
        <v>314</v>
      </c>
      <c r="AS17" s="4" t="s">
        <v>4584</v>
      </c>
      <c r="AV17" s="4">
        <v>403</v>
      </c>
      <c r="AW17" s="4" t="s">
        <v>3363</v>
      </c>
    </row>
    <row r="18" spans="5:49" ht="27">
      <c r="E18" s="59" t="s">
        <v>1175</v>
      </c>
      <c r="F18" s="59" t="s">
        <v>1176</v>
      </c>
      <c r="U18" s="62">
        <v>17</v>
      </c>
      <c r="V18" s="4" t="s">
        <v>3366</v>
      </c>
      <c r="W18" s="4">
        <v>211</v>
      </c>
      <c r="X18" s="4" t="s">
        <v>3396</v>
      </c>
      <c r="Y18" s="91" t="s">
        <v>3771</v>
      </c>
      <c r="Z18" t="s">
        <v>3472</v>
      </c>
      <c r="AE18" s="203" t="s">
        <v>4706</v>
      </c>
      <c r="AF18" s="204" t="s">
        <v>4707</v>
      </c>
      <c r="AH18" s="4">
        <v>410102</v>
      </c>
      <c r="AI18" s="4" t="s">
        <v>4007</v>
      </c>
      <c r="AP18" s="4">
        <v>600</v>
      </c>
      <c r="AQ18" s="4" t="s">
        <v>4566</v>
      </c>
      <c r="AR18" s="4">
        <v>320</v>
      </c>
      <c r="AS18" s="4" t="s">
        <v>4585</v>
      </c>
      <c r="AV18" s="4">
        <v>500</v>
      </c>
      <c r="AW18" s="4" t="s">
        <v>3357</v>
      </c>
    </row>
    <row r="19" spans="5:49" ht="40.5">
      <c r="E19" s="59" t="s">
        <v>1177</v>
      </c>
      <c r="F19" s="59" t="s">
        <v>1178</v>
      </c>
      <c r="U19" s="62">
        <v>18</v>
      </c>
      <c r="V19" s="4" t="s">
        <v>3367</v>
      </c>
      <c r="W19" s="4">
        <v>212</v>
      </c>
      <c r="X19" s="4" t="s">
        <v>3397</v>
      </c>
      <c r="Y19" s="91" t="s">
        <v>3772</v>
      </c>
      <c r="Z19" t="s">
        <v>3473</v>
      </c>
      <c r="AE19" s="62" t="s">
        <v>3979</v>
      </c>
      <c r="AF19" s="4" t="s">
        <v>3955</v>
      </c>
      <c r="AH19" s="4">
        <v>410103</v>
      </c>
      <c r="AI19" s="4" t="s">
        <v>4008</v>
      </c>
      <c r="AP19" s="4">
        <v>700</v>
      </c>
      <c r="AQ19" s="4" t="s">
        <v>4567</v>
      </c>
      <c r="AR19" s="4">
        <v>321</v>
      </c>
      <c r="AS19" s="4" t="s">
        <v>4577</v>
      </c>
      <c r="AV19" s="4">
        <v>501</v>
      </c>
      <c r="AW19" s="4" t="s">
        <v>3367</v>
      </c>
    </row>
    <row r="20" spans="5:49" ht="27">
      <c r="E20" s="59" t="s">
        <v>1179</v>
      </c>
      <c r="F20" s="59" t="s">
        <v>1180</v>
      </c>
      <c r="U20" s="62">
        <v>19</v>
      </c>
      <c r="V20" s="4" t="s">
        <v>3368</v>
      </c>
      <c r="W20" s="4">
        <v>213</v>
      </c>
      <c r="X20" s="4" t="s">
        <v>3398</v>
      </c>
      <c r="Y20" s="91" t="s">
        <v>3773</v>
      </c>
      <c r="Z20" t="s">
        <v>3474</v>
      </c>
      <c r="AE20" s="62" t="s">
        <v>3980</v>
      </c>
      <c r="AF20" s="4" t="s">
        <v>3956</v>
      </c>
      <c r="AH20" s="4">
        <v>410104</v>
      </c>
      <c r="AI20" s="4" t="s">
        <v>4009</v>
      </c>
      <c r="AP20" s="4">
        <v>999</v>
      </c>
      <c r="AQ20" s="4" t="s">
        <v>366</v>
      </c>
      <c r="AR20" s="4">
        <v>322</v>
      </c>
      <c r="AS20" s="4" t="s">
        <v>4582</v>
      </c>
      <c r="AV20" s="4">
        <v>502</v>
      </c>
      <c r="AW20" s="4" t="s">
        <v>3368</v>
      </c>
    </row>
    <row r="21" spans="5:49" ht="27">
      <c r="E21" s="59" t="s">
        <v>1181</v>
      </c>
      <c r="F21" s="59" t="s">
        <v>1182</v>
      </c>
      <c r="W21" s="4">
        <v>214</v>
      </c>
      <c r="X21" s="4" t="s">
        <v>3399</v>
      </c>
      <c r="Y21" s="91" t="s">
        <v>3774</v>
      </c>
      <c r="Z21" t="s">
        <v>3475</v>
      </c>
      <c r="AE21" s="62" t="s">
        <v>3981</v>
      </c>
      <c r="AF21" s="4" t="s">
        <v>3957</v>
      </c>
      <c r="AH21" s="4">
        <v>410105</v>
      </c>
      <c r="AI21" s="4" t="s">
        <v>4010</v>
      </c>
      <c r="AR21" s="4">
        <v>323</v>
      </c>
      <c r="AS21" s="4" t="s">
        <v>4583</v>
      </c>
      <c r="AV21" s="4">
        <v>503</v>
      </c>
      <c r="AW21" s="4" t="s">
        <v>3366</v>
      </c>
    </row>
    <row r="22" spans="5:49" ht="40.5">
      <c r="E22" s="59" t="s">
        <v>1183</v>
      </c>
      <c r="F22" s="59" t="s">
        <v>1184</v>
      </c>
      <c r="W22" s="4">
        <v>215</v>
      </c>
      <c r="X22" s="4" t="s">
        <v>3400</v>
      </c>
      <c r="Y22" s="91" t="s">
        <v>3775</v>
      </c>
      <c r="Z22" t="s">
        <v>3476</v>
      </c>
      <c r="AE22" s="62" t="s">
        <v>3982</v>
      </c>
      <c r="AF22" s="4" t="s">
        <v>3958</v>
      </c>
      <c r="AH22" s="4">
        <v>410106</v>
      </c>
      <c r="AI22" s="4" t="s">
        <v>4011</v>
      </c>
      <c r="AR22" s="4">
        <v>324</v>
      </c>
      <c r="AS22" s="4" t="s">
        <v>4584</v>
      </c>
      <c r="AV22" s="4">
        <v>9000</v>
      </c>
      <c r="AW22" s="4" t="s">
        <v>366</v>
      </c>
    </row>
    <row r="23" spans="5:45" ht="27">
      <c r="E23" s="59" t="s">
        <v>1185</v>
      </c>
      <c r="F23" s="59" t="s">
        <v>1186</v>
      </c>
      <c r="W23" s="4">
        <v>216</v>
      </c>
      <c r="X23" s="4" t="s">
        <v>3401</v>
      </c>
      <c r="Y23" s="91" t="s">
        <v>3776</v>
      </c>
      <c r="Z23" t="s">
        <v>3477</v>
      </c>
      <c r="AE23" s="62" t="s">
        <v>3983</v>
      </c>
      <c r="AF23" s="4" t="s">
        <v>3959</v>
      </c>
      <c r="AH23" s="4">
        <v>410107</v>
      </c>
      <c r="AI23" s="4" t="s">
        <v>4012</v>
      </c>
      <c r="AR23" s="4">
        <v>400</v>
      </c>
      <c r="AS23" s="4" t="s">
        <v>4586</v>
      </c>
    </row>
    <row r="24" spans="5:45" ht="54">
      <c r="E24" s="59" t="s">
        <v>1187</v>
      </c>
      <c r="F24" s="59" t="s">
        <v>1188</v>
      </c>
      <c r="W24" s="4">
        <v>217</v>
      </c>
      <c r="X24" s="4" t="s">
        <v>3402</v>
      </c>
      <c r="Y24" s="91" t="s">
        <v>3777</v>
      </c>
      <c r="Z24" t="s">
        <v>3478</v>
      </c>
      <c r="AE24" s="62" t="s">
        <v>3984</v>
      </c>
      <c r="AF24" s="4" t="s">
        <v>3960</v>
      </c>
      <c r="AH24" s="4">
        <v>410108</v>
      </c>
      <c r="AI24" s="4" t="s">
        <v>4013</v>
      </c>
      <c r="AR24" s="4">
        <v>500</v>
      </c>
      <c r="AS24" s="4" t="s">
        <v>4587</v>
      </c>
    </row>
    <row r="25" spans="5:45" ht="40.5">
      <c r="E25" s="59" t="s">
        <v>1189</v>
      </c>
      <c r="F25" s="59" t="s">
        <v>1190</v>
      </c>
      <c r="W25" s="4">
        <v>218</v>
      </c>
      <c r="X25" s="4" t="s">
        <v>3403</v>
      </c>
      <c r="Y25" s="91" t="s">
        <v>3778</v>
      </c>
      <c r="Z25" t="s">
        <v>3479</v>
      </c>
      <c r="AE25" s="62" t="s">
        <v>3985</v>
      </c>
      <c r="AF25" s="4" t="s">
        <v>3961</v>
      </c>
      <c r="AH25" s="4">
        <v>410109</v>
      </c>
      <c r="AI25" s="4" t="s">
        <v>4014</v>
      </c>
      <c r="AR25" s="4">
        <v>600</v>
      </c>
      <c r="AS25" s="4" t="s">
        <v>4588</v>
      </c>
    </row>
    <row r="26" spans="5:35" ht="40.5">
      <c r="E26" s="59" t="s">
        <v>1191</v>
      </c>
      <c r="F26" s="59" t="s">
        <v>1192</v>
      </c>
      <c r="W26" s="4">
        <v>219</v>
      </c>
      <c r="X26" s="4" t="s">
        <v>3404</v>
      </c>
      <c r="Y26" s="91" t="s">
        <v>3779</v>
      </c>
      <c r="Z26" t="s">
        <v>3480</v>
      </c>
      <c r="AE26" s="62" t="s">
        <v>3986</v>
      </c>
      <c r="AF26" s="4" t="s">
        <v>3962</v>
      </c>
      <c r="AH26" s="4">
        <v>410110</v>
      </c>
      <c r="AI26" s="4" t="s">
        <v>4015</v>
      </c>
    </row>
    <row r="27" spans="5:35" ht="81">
      <c r="E27" s="59" t="s">
        <v>1193</v>
      </c>
      <c r="F27" s="59" t="s">
        <v>1194</v>
      </c>
      <c r="W27" s="4">
        <v>220</v>
      </c>
      <c r="X27" s="4" t="s">
        <v>3405</v>
      </c>
      <c r="Y27" s="91" t="s">
        <v>3780</v>
      </c>
      <c r="Z27" t="s">
        <v>3481</v>
      </c>
      <c r="AE27" s="62" t="s">
        <v>3987</v>
      </c>
      <c r="AF27" s="4" t="s">
        <v>3963</v>
      </c>
      <c r="AH27" s="4">
        <v>410111</v>
      </c>
      <c r="AI27" s="4" t="s">
        <v>4016</v>
      </c>
    </row>
    <row r="28" spans="5:35" ht="67.5">
      <c r="E28" s="59" t="s">
        <v>1195</v>
      </c>
      <c r="F28" s="59" t="s">
        <v>1196</v>
      </c>
      <c r="W28" s="4">
        <v>221</v>
      </c>
      <c r="X28" s="4" t="s">
        <v>3406</v>
      </c>
      <c r="Y28" s="91" t="s">
        <v>3781</v>
      </c>
      <c r="Z28" t="s">
        <v>3482</v>
      </c>
      <c r="AE28" s="187" t="s">
        <v>4325</v>
      </c>
      <c r="AF28" s="167" t="s">
        <v>4326</v>
      </c>
      <c r="AH28" s="4">
        <v>410112</v>
      </c>
      <c r="AI28" s="4" t="s">
        <v>4017</v>
      </c>
    </row>
    <row r="29" spans="5:35" ht="13.5">
      <c r="E29" s="59" t="s">
        <v>1197</v>
      </c>
      <c r="F29" s="59" t="s">
        <v>1198</v>
      </c>
      <c r="W29" s="4">
        <v>222</v>
      </c>
      <c r="X29" s="4" t="s">
        <v>3407</v>
      </c>
      <c r="Y29" s="91" t="s">
        <v>3782</v>
      </c>
      <c r="Z29" t="s">
        <v>3483</v>
      </c>
      <c r="AE29" s="203" t="s">
        <v>4708</v>
      </c>
      <c r="AF29" s="204" t="s">
        <v>4709</v>
      </c>
      <c r="AH29" s="4">
        <v>410200</v>
      </c>
      <c r="AI29" s="4" t="s">
        <v>4018</v>
      </c>
    </row>
    <row r="30" spans="5:35" ht="27">
      <c r="E30" s="59" t="s">
        <v>1199</v>
      </c>
      <c r="F30" s="59" t="s">
        <v>1200</v>
      </c>
      <c r="W30" s="4">
        <v>223</v>
      </c>
      <c r="X30" s="4" t="s">
        <v>3408</v>
      </c>
      <c r="Y30" s="91" t="s">
        <v>3783</v>
      </c>
      <c r="Z30" t="s">
        <v>3484</v>
      </c>
      <c r="AH30" s="4">
        <v>410201</v>
      </c>
      <c r="AI30" s="4" t="s">
        <v>4019</v>
      </c>
    </row>
    <row r="31" spans="5:35" ht="27">
      <c r="E31" s="59" t="s">
        <v>1201</v>
      </c>
      <c r="F31" s="59" t="s">
        <v>1202</v>
      </c>
      <c r="W31" s="4">
        <v>224</v>
      </c>
      <c r="X31" s="4" t="s">
        <v>3409</v>
      </c>
      <c r="Y31" s="91" t="s">
        <v>3784</v>
      </c>
      <c r="Z31" t="s">
        <v>3485</v>
      </c>
      <c r="AH31" s="4">
        <v>410202</v>
      </c>
      <c r="AI31" s="4" t="s">
        <v>4020</v>
      </c>
    </row>
    <row r="32" spans="5:35" ht="27">
      <c r="E32" s="59" t="s">
        <v>1203</v>
      </c>
      <c r="F32" s="59" t="s">
        <v>1204</v>
      </c>
      <c r="W32" s="4">
        <v>225</v>
      </c>
      <c r="X32" s="4" t="s">
        <v>3410</v>
      </c>
      <c r="Y32" s="91">
        <v>100</v>
      </c>
      <c r="Z32" t="s">
        <v>3486</v>
      </c>
      <c r="AH32" s="4">
        <v>410203</v>
      </c>
      <c r="AI32" s="4" t="s">
        <v>4021</v>
      </c>
    </row>
    <row r="33" spans="5:35" ht="27">
      <c r="E33" s="59" t="s">
        <v>1205</v>
      </c>
      <c r="F33" s="59" t="s">
        <v>1206</v>
      </c>
      <c r="W33" s="4">
        <v>226</v>
      </c>
      <c r="X33" s="4" t="s">
        <v>3411</v>
      </c>
      <c r="Y33" s="91">
        <v>104</v>
      </c>
      <c r="Z33" t="s">
        <v>3487</v>
      </c>
      <c r="AH33" s="4">
        <v>410204</v>
      </c>
      <c r="AI33" s="4" t="s">
        <v>4022</v>
      </c>
    </row>
    <row r="34" spans="5:35" ht="27">
      <c r="E34" s="59" t="s">
        <v>1207</v>
      </c>
      <c r="F34" s="59" t="s">
        <v>1208</v>
      </c>
      <c r="W34" s="4">
        <v>299</v>
      </c>
      <c r="X34" s="4" t="s">
        <v>3412</v>
      </c>
      <c r="Y34" s="91">
        <v>108</v>
      </c>
      <c r="Z34" t="s">
        <v>3488</v>
      </c>
      <c r="AH34" s="4">
        <v>410205</v>
      </c>
      <c r="AI34" s="4" t="s">
        <v>4023</v>
      </c>
    </row>
    <row r="35" spans="5:35" ht="40.5">
      <c r="E35" s="59" t="s">
        <v>1209</v>
      </c>
      <c r="F35" s="59" t="s">
        <v>1210</v>
      </c>
      <c r="W35" s="4">
        <v>102</v>
      </c>
      <c r="X35" s="4" t="s">
        <v>3413</v>
      </c>
      <c r="Y35" s="91">
        <v>112</v>
      </c>
      <c r="Z35" t="s">
        <v>3489</v>
      </c>
      <c r="AH35" s="4">
        <v>410206</v>
      </c>
      <c r="AI35" s="4" t="s">
        <v>4024</v>
      </c>
    </row>
    <row r="36" spans="5:35" ht="27">
      <c r="E36" s="59" t="s">
        <v>1211</v>
      </c>
      <c r="F36" s="59" t="s">
        <v>1212</v>
      </c>
      <c r="W36" s="4">
        <v>233</v>
      </c>
      <c r="X36" s="4" t="s">
        <v>3414</v>
      </c>
      <c r="Y36" s="91">
        <v>116</v>
      </c>
      <c r="Z36" t="s">
        <v>3490</v>
      </c>
      <c r="AH36" s="4">
        <v>410300</v>
      </c>
      <c r="AI36" s="4" t="s">
        <v>4025</v>
      </c>
    </row>
    <row r="37" spans="5:35" ht="27">
      <c r="E37" s="59" t="s">
        <v>1213</v>
      </c>
      <c r="F37" s="59" t="s">
        <v>1214</v>
      </c>
      <c r="W37" s="4">
        <v>103</v>
      </c>
      <c r="X37" s="4" t="s">
        <v>3415</v>
      </c>
      <c r="Y37" s="91">
        <v>120</v>
      </c>
      <c r="Z37" t="s">
        <v>3491</v>
      </c>
      <c r="AH37" s="4">
        <v>410301</v>
      </c>
      <c r="AI37" s="4" t="s">
        <v>4026</v>
      </c>
    </row>
    <row r="38" spans="5:35" ht="27">
      <c r="E38" s="59" t="s">
        <v>1215</v>
      </c>
      <c r="F38" s="59" t="s">
        <v>1216</v>
      </c>
      <c r="W38" s="4">
        <v>291</v>
      </c>
      <c r="X38" s="4" t="s">
        <v>3416</v>
      </c>
      <c r="Y38" s="91">
        <v>124</v>
      </c>
      <c r="Z38" t="s">
        <v>3492</v>
      </c>
      <c r="AH38" s="4">
        <v>410302</v>
      </c>
      <c r="AI38" s="4" t="s">
        <v>4027</v>
      </c>
    </row>
    <row r="39" spans="5:35" ht="27">
      <c r="E39" s="59" t="s">
        <v>1217</v>
      </c>
      <c r="F39" s="59" t="s">
        <v>1218</v>
      </c>
      <c r="W39" s="4">
        <v>235</v>
      </c>
      <c r="X39" s="4" t="s">
        <v>3417</v>
      </c>
      <c r="Y39" s="91">
        <v>132</v>
      </c>
      <c r="Z39" t="s">
        <v>3493</v>
      </c>
      <c r="AH39" s="4">
        <v>410303</v>
      </c>
      <c r="AI39" s="4" t="s">
        <v>4028</v>
      </c>
    </row>
    <row r="40" spans="5:35" ht="13.5">
      <c r="E40" s="59" t="s">
        <v>1219</v>
      </c>
      <c r="F40" s="59" t="s">
        <v>1220</v>
      </c>
      <c r="W40" s="4">
        <v>236</v>
      </c>
      <c r="X40" s="4" t="s">
        <v>3418</v>
      </c>
      <c r="Y40" s="91">
        <v>136</v>
      </c>
      <c r="Z40" t="s">
        <v>3494</v>
      </c>
      <c r="AH40" s="4">
        <v>410304</v>
      </c>
      <c r="AI40" s="4" t="s">
        <v>4029</v>
      </c>
    </row>
    <row r="41" spans="5:35" ht="13.5">
      <c r="E41" s="59" t="s">
        <v>1221</v>
      </c>
      <c r="F41" s="59" t="s">
        <v>1222</v>
      </c>
      <c r="W41" s="4">
        <v>234</v>
      </c>
      <c r="X41" s="4" t="s">
        <v>3419</v>
      </c>
      <c r="Y41" s="91">
        <v>140</v>
      </c>
      <c r="Z41" t="s">
        <v>3495</v>
      </c>
      <c r="AH41" s="4">
        <v>410400</v>
      </c>
      <c r="AI41" s="4" t="s">
        <v>4030</v>
      </c>
    </row>
    <row r="42" spans="5:35" ht="13.5">
      <c r="E42" s="59" t="s">
        <v>1223</v>
      </c>
      <c r="F42" s="59" t="s">
        <v>1224</v>
      </c>
      <c r="W42" s="4">
        <v>229</v>
      </c>
      <c r="X42" s="4" t="s">
        <v>3420</v>
      </c>
      <c r="Y42" s="91">
        <v>144</v>
      </c>
      <c r="Z42" t="s">
        <v>3496</v>
      </c>
      <c r="AH42" s="4">
        <v>410401</v>
      </c>
      <c r="AI42" s="4" t="s">
        <v>4031</v>
      </c>
    </row>
    <row r="43" spans="5:35" ht="13.5">
      <c r="E43" s="59" t="s">
        <v>1225</v>
      </c>
      <c r="F43" s="59" t="s">
        <v>1226</v>
      </c>
      <c r="W43" s="4">
        <v>230</v>
      </c>
      <c r="X43" s="4" t="s">
        <v>3421</v>
      </c>
      <c r="Y43" s="91">
        <v>148</v>
      </c>
      <c r="Z43" t="s">
        <v>3497</v>
      </c>
      <c r="AH43" s="4">
        <v>410402</v>
      </c>
      <c r="AI43" s="4" t="s">
        <v>4032</v>
      </c>
    </row>
    <row r="44" spans="5:35" ht="27">
      <c r="E44" s="59" t="s">
        <v>1227</v>
      </c>
      <c r="F44" s="59" t="s">
        <v>1228</v>
      </c>
      <c r="W44" s="4">
        <v>231</v>
      </c>
      <c r="X44" s="4" t="s">
        <v>3422</v>
      </c>
      <c r="Y44" s="91">
        <v>152</v>
      </c>
      <c r="Z44" t="s">
        <v>3498</v>
      </c>
      <c r="AH44" s="4">
        <v>410403</v>
      </c>
      <c r="AI44" s="4" t="s">
        <v>4033</v>
      </c>
    </row>
    <row r="45" spans="5:35" ht="27">
      <c r="E45" s="59" t="s">
        <v>1229</v>
      </c>
      <c r="F45" s="59" t="s">
        <v>1230</v>
      </c>
      <c r="W45" s="4">
        <v>232</v>
      </c>
      <c r="X45" s="4" t="s">
        <v>3423</v>
      </c>
      <c r="Y45" s="91">
        <v>156</v>
      </c>
      <c r="Z45" t="s">
        <v>3499</v>
      </c>
      <c r="AH45" s="4">
        <v>410404</v>
      </c>
      <c r="AI45" s="4" t="s">
        <v>4034</v>
      </c>
    </row>
    <row r="46" spans="5:35" ht="27">
      <c r="E46" s="59" t="s">
        <v>1231</v>
      </c>
      <c r="F46" s="59" t="s">
        <v>1232</v>
      </c>
      <c r="Y46" s="91">
        <v>158</v>
      </c>
      <c r="Z46" t="s">
        <v>3500</v>
      </c>
      <c r="AH46" s="4">
        <v>410405</v>
      </c>
      <c r="AI46" s="4" t="s">
        <v>4035</v>
      </c>
    </row>
    <row r="47" spans="5:35" ht="27">
      <c r="E47" s="59" t="s">
        <v>1233</v>
      </c>
      <c r="F47" s="59" t="s">
        <v>1234</v>
      </c>
      <c r="Y47" s="91">
        <v>162</v>
      </c>
      <c r="Z47" t="s">
        <v>3501</v>
      </c>
      <c r="AH47" s="4">
        <v>410406</v>
      </c>
      <c r="AI47" s="4" t="s">
        <v>4036</v>
      </c>
    </row>
    <row r="48" spans="5:35" ht="27">
      <c r="E48" s="59" t="s">
        <v>1235</v>
      </c>
      <c r="F48" s="59" t="s">
        <v>1236</v>
      </c>
      <c r="Y48" s="91">
        <v>166</v>
      </c>
      <c r="Z48" t="s">
        <v>3502</v>
      </c>
      <c r="AH48" s="4">
        <v>410407</v>
      </c>
      <c r="AI48" s="4" t="s">
        <v>4037</v>
      </c>
    </row>
    <row r="49" spans="5:35" ht="27">
      <c r="E49" s="59" t="s">
        <v>1237</v>
      </c>
      <c r="F49" s="59" t="s">
        <v>1238</v>
      </c>
      <c r="Y49" s="91">
        <v>170</v>
      </c>
      <c r="Z49" t="s">
        <v>3503</v>
      </c>
      <c r="AH49" s="4">
        <v>410408</v>
      </c>
      <c r="AI49" s="4" t="s">
        <v>4038</v>
      </c>
    </row>
    <row r="50" spans="5:35" ht="27">
      <c r="E50" s="59" t="s">
        <v>1239</v>
      </c>
      <c r="F50" s="59" t="s">
        <v>1240</v>
      </c>
      <c r="Y50" s="91">
        <v>174</v>
      </c>
      <c r="Z50" t="s">
        <v>3504</v>
      </c>
      <c r="AH50" s="4">
        <v>410409</v>
      </c>
      <c r="AI50" s="4" t="s">
        <v>4039</v>
      </c>
    </row>
    <row r="51" spans="5:35" ht="40.5">
      <c r="E51" s="59" t="s">
        <v>1241</v>
      </c>
      <c r="F51" s="59" t="s">
        <v>1242</v>
      </c>
      <c r="Y51" s="91">
        <v>175</v>
      </c>
      <c r="Z51" t="s">
        <v>3505</v>
      </c>
      <c r="AH51" s="4">
        <v>410410</v>
      </c>
      <c r="AI51" s="4" t="s">
        <v>4040</v>
      </c>
    </row>
    <row r="52" spans="5:35" ht="13.5">
      <c r="E52" s="59" t="s">
        <v>1243</v>
      </c>
      <c r="F52" s="59" t="s">
        <v>1244</v>
      </c>
      <c r="Y52" s="91">
        <v>178</v>
      </c>
      <c r="Z52" t="s">
        <v>3506</v>
      </c>
      <c r="AH52" s="4">
        <v>410500</v>
      </c>
      <c r="AI52" s="4" t="s">
        <v>4041</v>
      </c>
    </row>
    <row r="53" spans="5:35" ht="27">
      <c r="E53" s="59" t="s">
        <v>1245</v>
      </c>
      <c r="F53" s="59" t="s">
        <v>1246</v>
      </c>
      <c r="Y53" s="91">
        <v>180</v>
      </c>
      <c r="Z53" t="s">
        <v>3507</v>
      </c>
      <c r="AH53" s="4">
        <v>410501</v>
      </c>
      <c r="AI53" s="4" t="s">
        <v>4042</v>
      </c>
    </row>
    <row r="54" spans="5:35" ht="40.5">
      <c r="E54" s="59" t="s">
        <v>1247</v>
      </c>
      <c r="F54" s="59" t="s">
        <v>1248</v>
      </c>
      <c r="Y54" s="91">
        <v>184</v>
      </c>
      <c r="Z54" t="s">
        <v>3508</v>
      </c>
      <c r="AH54" s="4">
        <v>410502</v>
      </c>
      <c r="AI54" s="4" t="s">
        <v>4043</v>
      </c>
    </row>
    <row r="55" spans="5:35" ht="27">
      <c r="E55" s="59" t="s">
        <v>1249</v>
      </c>
      <c r="F55" s="59" t="s">
        <v>1250</v>
      </c>
      <c r="Y55" s="91">
        <v>188</v>
      </c>
      <c r="Z55" t="s">
        <v>3509</v>
      </c>
      <c r="AH55" s="4">
        <v>410503</v>
      </c>
      <c r="AI55" s="4" t="s">
        <v>4044</v>
      </c>
    </row>
    <row r="56" spans="5:35" ht="27">
      <c r="E56" s="59" t="s">
        <v>1251</v>
      </c>
      <c r="F56" s="59" t="s">
        <v>1252</v>
      </c>
      <c r="Y56" s="91">
        <v>191</v>
      </c>
      <c r="Z56" t="s">
        <v>3510</v>
      </c>
      <c r="AH56" s="4">
        <v>410504</v>
      </c>
      <c r="AI56" s="4" t="s">
        <v>4045</v>
      </c>
    </row>
    <row r="57" spans="5:35" ht="40.5">
      <c r="E57" s="59" t="s">
        <v>1253</v>
      </c>
      <c r="F57" s="59" t="s">
        <v>1254</v>
      </c>
      <c r="Y57" s="91">
        <v>192</v>
      </c>
      <c r="Z57" t="s">
        <v>3511</v>
      </c>
      <c r="AH57" s="4">
        <v>410505</v>
      </c>
      <c r="AI57" s="4" t="s">
        <v>4046</v>
      </c>
    </row>
    <row r="58" spans="5:35" ht="27">
      <c r="E58" s="59" t="s">
        <v>1255</v>
      </c>
      <c r="F58" s="59" t="s">
        <v>1256</v>
      </c>
      <c r="Y58" s="91">
        <v>196</v>
      </c>
      <c r="Z58" t="s">
        <v>3512</v>
      </c>
      <c r="AH58" s="4">
        <v>410506</v>
      </c>
      <c r="AI58" s="4" t="s">
        <v>4047</v>
      </c>
    </row>
    <row r="59" spans="5:35" ht="27">
      <c r="E59" s="59" t="s">
        <v>1257</v>
      </c>
      <c r="F59" s="59" t="s">
        <v>1258</v>
      </c>
      <c r="Y59" s="91">
        <v>203</v>
      </c>
      <c r="Z59" t="s">
        <v>3513</v>
      </c>
      <c r="AH59" s="4">
        <v>410507</v>
      </c>
      <c r="AI59" s="4" t="s">
        <v>4048</v>
      </c>
    </row>
    <row r="60" spans="5:35" ht="27">
      <c r="E60" s="59" t="s">
        <v>1259</v>
      </c>
      <c r="F60" s="59" t="s">
        <v>1260</v>
      </c>
      <c r="Y60" s="91">
        <v>204</v>
      </c>
      <c r="Z60" t="s">
        <v>3514</v>
      </c>
      <c r="AH60" s="4">
        <v>410508</v>
      </c>
      <c r="AI60" s="4" t="s">
        <v>4049</v>
      </c>
    </row>
    <row r="61" spans="5:35" ht="13.5">
      <c r="E61" s="59" t="s">
        <v>1261</v>
      </c>
      <c r="F61" s="59" t="s">
        <v>1262</v>
      </c>
      <c r="Y61" s="91">
        <v>208</v>
      </c>
      <c r="Z61" t="s">
        <v>3515</v>
      </c>
      <c r="AH61" s="4">
        <v>410509</v>
      </c>
      <c r="AI61" s="4" t="s">
        <v>4050</v>
      </c>
    </row>
    <row r="62" spans="5:35" ht="13.5">
      <c r="E62" s="59" t="s">
        <v>1263</v>
      </c>
      <c r="F62" s="59" t="s">
        <v>1264</v>
      </c>
      <c r="Y62" s="91">
        <v>212</v>
      </c>
      <c r="Z62" t="s">
        <v>3516</v>
      </c>
      <c r="AH62" s="4">
        <v>410600</v>
      </c>
      <c r="AI62" s="4" t="s">
        <v>4051</v>
      </c>
    </row>
    <row r="63" spans="5:35" ht="13.5">
      <c r="E63" s="59" t="s">
        <v>1265</v>
      </c>
      <c r="F63" s="59" t="s">
        <v>1266</v>
      </c>
      <c r="Y63" s="91">
        <v>214</v>
      </c>
      <c r="Z63" t="s">
        <v>3517</v>
      </c>
      <c r="AH63" s="4">
        <v>410601</v>
      </c>
      <c r="AI63" s="4" t="s">
        <v>4052</v>
      </c>
    </row>
    <row r="64" spans="5:35" ht="27">
      <c r="E64" s="59" t="s">
        <v>1267</v>
      </c>
      <c r="F64" s="59" t="s">
        <v>1268</v>
      </c>
      <c r="Y64" s="91">
        <v>218</v>
      </c>
      <c r="Z64" t="s">
        <v>3518</v>
      </c>
      <c r="AH64" s="4">
        <v>410602</v>
      </c>
      <c r="AI64" s="4" t="s">
        <v>4053</v>
      </c>
    </row>
    <row r="65" spans="5:35" ht="27">
      <c r="E65" s="59" t="s">
        <v>1269</v>
      </c>
      <c r="F65" s="59" t="s">
        <v>1270</v>
      </c>
      <c r="Y65" s="91">
        <v>222</v>
      </c>
      <c r="Z65" t="s">
        <v>3519</v>
      </c>
      <c r="AH65" s="4">
        <v>410603</v>
      </c>
      <c r="AI65" s="4" t="s">
        <v>4054</v>
      </c>
    </row>
    <row r="66" spans="5:35" ht="13.5">
      <c r="E66" s="59" t="s">
        <v>1271</v>
      </c>
      <c r="F66" s="59" t="s">
        <v>1272</v>
      </c>
      <c r="Y66" s="91">
        <v>226</v>
      </c>
      <c r="Z66" t="s">
        <v>3520</v>
      </c>
      <c r="AH66" s="4">
        <v>410604</v>
      </c>
      <c r="AI66" s="4" t="s">
        <v>4055</v>
      </c>
    </row>
    <row r="67" spans="5:35" ht="27">
      <c r="E67" s="59" t="s">
        <v>1273</v>
      </c>
      <c r="F67" s="59" t="s">
        <v>1274</v>
      </c>
      <c r="Y67" s="91">
        <v>231</v>
      </c>
      <c r="Z67" t="s">
        <v>3521</v>
      </c>
      <c r="AH67" s="4">
        <v>410605</v>
      </c>
      <c r="AI67" s="4" t="s">
        <v>4056</v>
      </c>
    </row>
    <row r="68" spans="5:35" ht="13.5">
      <c r="E68" s="59" t="s">
        <v>1275</v>
      </c>
      <c r="F68" s="59" t="s">
        <v>1276</v>
      </c>
      <c r="Y68" s="91">
        <v>232</v>
      </c>
      <c r="Z68" t="s">
        <v>3522</v>
      </c>
      <c r="AH68" s="4">
        <v>410606</v>
      </c>
      <c r="AI68" s="4" t="s">
        <v>4057</v>
      </c>
    </row>
    <row r="69" spans="5:35" ht="13.5">
      <c r="E69" s="59" t="s">
        <v>1277</v>
      </c>
      <c r="F69" s="59" t="s">
        <v>1278</v>
      </c>
      <c r="Y69" s="91">
        <v>233</v>
      </c>
      <c r="Z69" t="s">
        <v>3523</v>
      </c>
      <c r="AH69" s="4">
        <v>410607</v>
      </c>
      <c r="AI69" s="4" t="s">
        <v>4058</v>
      </c>
    </row>
    <row r="70" spans="5:35" ht="13.5">
      <c r="E70" s="59" t="s">
        <v>1279</v>
      </c>
      <c r="F70" s="59" t="s">
        <v>1280</v>
      </c>
      <c r="Y70" s="91">
        <v>234</v>
      </c>
      <c r="Z70" t="s">
        <v>3524</v>
      </c>
      <c r="AH70" s="4">
        <v>410700</v>
      </c>
      <c r="AI70" s="4" t="s">
        <v>4059</v>
      </c>
    </row>
    <row r="71" spans="5:35" ht="13.5">
      <c r="E71" s="59" t="s">
        <v>1281</v>
      </c>
      <c r="F71" s="59" t="s">
        <v>1282</v>
      </c>
      <c r="Y71" s="91">
        <v>238</v>
      </c>
      <c r="Z71" t="s">
        <v>3525</v>
      </c>
      <c r="AH71" s="4">
        <v>410701</v>
      </c>
      <c r="AI71" s="4" t="s">
        <v>4060</v>
      </c>
    </row>
    <row r="72" spans="5:35" ht="13.5">
      <c r="E72" s="59" t="s">
        <v>1283</v>
      </c>
      <c r="F72" s="59" t="s">
        <v>1284</v>
      </c>
      <c r="Y72" s="91">
        <v>239</v>
      </c>
      <c r="Z72" t="s">
        <v>3526</v>
      </c>
      <c r="AH72" s="4">
        <v>410702</v>
      </c>
      <c r="AI72" s="4" t="s">
        <v>4061</v>
      </c>
    </row>
    <row r="73" spans="5:35" ht="27">
      <c r="E73" s="59" t="s">
        <v>1285</v>
      </c>
      <c r="F73" s="59" t="s">
        <v>1286</v>
      </c>
      <c r="Y73" s="91">
        <v>242</v>
      </c>
      <c r="Z73" t="s">
        <v>3527</v>
      </c>
      <c r="AH73" s="4">
        <v>410703</v>
      </c>
      <c r="AI73" s="4" t="s">
        <v>4062</v>
      </c>
    </row>
    <row r="74" spans="5:35" ht="27">
      <c r="E74" s="59" t="s">
        <v>1287</v>
      </c>
      <c r="F74" s="59" t="s">
        <v>1288</v>
      </c>
      <c r="Y74" s="91">
        <v>246</v>
      </c>
      <c r="Z74" t="s">
        <v>3528</v>
      </c>
      <c r="AH74" s="4">
        <v>410704</v>
      </c>
      <c r="AI74" s="4" t="s">
        <v>4063</v>
      </c>
    </row>
    <row r="75" spans="5:35" ht="13.5">
      <c r="E75" s="59" t="s">
        <v>1289</v>
      </c>
      <c r="F75" s="59" t="s">
        <v>1290</v>
      </c>
      <c r="Y75" s="91">
        <v>250</v>
      </c>
      <c r="Z75" t="s">
        <v>3529</v>
      </c>
      <c r="AH75" s="4">
        <v>410705</v>
      </c>
      <c r="AI75" s="4" t="s">
        <v>4064</v>
      </c>
    </row>
    <row r="76" spans="5:35" ht="13.5">
      <c r="E76" s="59" t="s">
        <v>1291</v>
      </c>
      <c r="F76" s="59" t="s">
        <v>1292</v>
      </c>
      <c r="Y76" s="91">
        <v>254</v>
      </c>
      <c r="Z76" t="s">
        <v>3530</v>
      </c>
      <c r="AH76" s="4">
        <v>410706</v>
      </c>
      <c r="AI76" s="4" t="s">
        <v>4065</v>
      </c>
    </row>
    <row r="77" spans="5:35" ht="13.5">
      <c r="E77" s="59" t="s">
        <v>1293</v>
      </c>
      <c r="F77" s="59" t="s">
        <v>1294</v>
      </c>
      <c r="Y77" s="91">
        <v>258</v>
      </c>
      <c r="Z77" t="s">
        <v>3531</v>
      </c>
      <c r="AH77" s="4">
        <v>410707</v>
      </c>
      <c r="AI77" s="4" t="s">
        <v>4066</v>
      </c>
    </row>
    <row r="78" spans="5:35" ht="13.5">
      <c r="E78" s="59" t="s">
        <v>1295</v>
      </c>
      <c r="F78" s="59" t="s">
        <v>1296</v>
      </c>
      <c r="Y78" s="91">
        <v>260</v>
      </c>
      <c r="Z78" t="s">
        <v>3532</v>
      </c>
      <c r="AH78" s="4">
        <v>410708</v>
      </c>
      <c r="AI78" s="4" t="s">
        <v>4067</v>
      </c>
    </row>
    <row r="79" spans="5:35" ht="27">
      <c r="E79" s="59" t="s">
        <v>1297</v>
      </c>
      <c r="F79" s="59" t="s">
        <v>1298</v>
      </c>
      <c r="Y79" s="91">
        <v>262</v>
      </c>
      <c r="Z79" t="s">
        <v>3533</v>
      </c>
      <c r="AH79" s="4">
        <v>410800</v>
      </c>
      <c r="AI79" s="4" t="s">
        <v>4068</v>
      </c>
    </row>
    <row r="80" spans="5:35" ht="27">
      <c r="E80" s="59" t="s">
        <v>1299</v>
      </c>
      <c r="F80" s="59" t="s">
        <v>1300</v>
      </c>
      <c r="Y80" s="91">
        <v>266</v>
      </c>
      <c r="Z80" t="s">
        <v>3534</v>
      </c>
      <c r="AH80" s="4">
        <v>410801</v>
      </c>
      <c r="AI80" s="4" t="s">
        <v>4069</v>
      </c>
    </row>
    <row r="81" spans="5:35" ht="27">
      <c r="E81" s="59" t="s">
        <v>1301</v>
      </c>
      <c r="F81" s="59" t="s">
        <v>1302</v>
      </c>
      <c r="Y81" s="91">
        <v>268</v>
      </c>
      <c r="Z81" t="s">
        <v>3535</v>
      </c>
      <c r="AH81" s="4">
        <v>410802</v>
      </c>
      <c r="AI81" s="4" t="s">
        <v>4070</v>
      </c>
    </row>
    <row r="82" spans="5:35" ht="27">
      <c r="E82" s="59" t="s">
        <v>1303</v>
      </c>
      <c r="F82" s="59" t="s">
        <v>1304</v>
      </c>
      <c r="Y82" s="91">
        <v>270</v>
      </c>
      <c r="Z82" t="s">
        <v>3536</v>
      </c>
      <c r="AH82" s="4">
        <v>410803</v>
      </c>
      <c r="AI82" s="4" t="s">
        <v>4071</v>
      </c>
    </row>
    <row r="83" spans="5:35" ht="27">
      <c r="E83" s="59" t="s">
        <v>1305</v>
      </c>
      <c r="F83" s="59" t="s">
        <v>1306</v>
      </c>
      <c r="Y83" s="91">
        <v>275</v>
      </c>
      <c r="Z83" t="s">
        <v>3537</v>
      </c>
      <c r="AH83" s="4">
        <v>410804</v>
      </c>
      <c r="AI83" s="4" t="s">
        <v>4072</v>
      </c>
    </row>
    <row r="84" spans="5:35" ht="27">
      <c r="E84" s="59" t="s">
        <v>1307</v>
      </c>
      <c r="F84" s="59" t="s">
        <v>1308</v>
      </c>
      <c r="Y84" s="91">
        <v>276</v>
      </c>
      <c r="Z84" t="s">
        <v>3538</v>
      </c>
      <c r="AH84" s="4">
        <v>410805</v>
      </c>
      <c r="AI84" s="4" t="s">
        <v>4073</v>
      </c>
    </row>
    <row r="85" spans="5:35" ht="27">
      <c r="E85" s="59" t="s">
        <v>1309</v>
      </c>
      <c r="F85" s="59" t="s">
        <v>1310</v>
      </c>
      <c r="Y85" s="91">
        <v>288</v>
      </c>
      <c r="Z85" t="s">
        <v>3539</v>
      </c>
      <c r="AH85" s="4">
        <v>410806</v>
      </c>
      <c r="AI85" s="4" t="s">
        <v>4074</v>
      </c>
    </row>
    <row r="86" spans="5:35" ht="13.5">
      <c r="E86" s="59" t="s">
        <v>1311</v>
      </c>
      <c r="F86" s="59" t="s">
        <v>1312</v>
      </c>
      <c r="Y86" s="91">
        <v>292</v>
      </c>
      <c r="Z86" t="s">
        <v>3540</v>
      </c>
      <c r="AH86" s="4">
        <v>420000</v>
      </c>
      <c r="AI86" s="4" t="s">
        <v>4075</v>
      </c>
    </row>
    <row r="87" spans="5:35" ht="13.5">
      <c r="E87" s="59" t="s">
        <v>1313</v>
      </c>
      <c r="F87" s="59" t="s">
        <v>1314</v>
      </c>
      <c r="Y87" s="91">
        <v>296</v>
      </c>
      <c r="Z87" t="s">
        <v>3541</v>
      </c>
      <c r="AH87" s="4">
        <v>420100</v>
      </c>
      <c r="AI87" s="4" t="s">
        <v>4076</v>
      </c>
    </row>
    <row r="88" spans="5:35" ht="13.5">
      <c r="E88" s="59" t="s">
        <v>1315</v>
      </c>
      <c r="F88" s="59" t="s">
        <v>1316</v>
      </c>
      <c r="Y88" s="91">
        <v>300</v>
      </c>
      <c r="Z88" t="s">
        <v>3542</v>
      </c>
      <c r="AH88" s="4">
        <v>420101</v>
      </c>
      <c r="AI88" s="4" t="s">
        <v>4077</v>
      </c>
    </row>
    <row r="89" spans="5:35" ht="27">
      <c r="E89" s="59" t="s">
        <v>1317</v>
      </c>
      <c r="F89" s="59" t="s">
        <v>1318</v>
      </c>
      <c r="Y89" s="91">
        <v>304</v>
      </c>
      <c r="Z89" t="s">
        <v>3543</v>
      </c>
      <c r="AH89" s="4">
        <v>420102</v>
      </c>
      <c r="AI89" s="4" t="s">
        <v>4078</v>
      </c>
    </row>
    <row r="90" spans="5:35" ht="27">
      <c r="E90" s="59" t="s">
        <v>1319</v>
      </c>
      <c r="F90" s="59" t="s">
        <v>1320</v>
      </c>
      <c r="Y90" s="91">
        <v>308</v>
      </c>
      <c r="Z90" t="s">
        <v>3544</v>
      </c>
      <c r="AH90" s="4">
        <v>420103</v>
      </c>
      <c r="AI90" s="4" t="s">
        <v>4079</v>
      </c>
    </row>
    <row r="91" spans="5:35" ht="27">
      <c r="E91" s="59" t="s">
        <v>1321</v>
      </c>
      <c r="F91" s="59" t="s">
        <v>1322</v>
      </c>
      <c r="Y91" s="91">
        <v>312</v>
      </c>
      <c r="Z91" t="s">
        <v>3545</v>
      </c>
      <c r="AH91" s="4">
        <v>420104</v>
      </c>
      <c r="AI91" s="4" t="s">
        <v>4080</v>
      </c>
    </row>
    <row r="92" spans="5:35" ht="27">
      <c r="E92" s="59" t="s">
        <v>1323</v>
      </c>
      <c r="F92" s="59" t="s">
        <v>1324</v>
      </c>
      <c r="Y92" s="91">
        <v>316</v>
      </c>
      <c r="Z92" t="s">
        <v>3546</v>
      </c>
      <c r="AH92" s="4">
        <v>420105</v>
      </c>
      <c r="AI92" s="4" t="s">
        <v>4081</v>
      </c>
    </row>
    <row r="93" spans="5:35" ht="40.5">
      <c r="E93" s="59" t="s">
        <v>1325</v>
      </c>
      <c r="F93" s="59" t="s">
        <v>1326</v>
      </c>
      <c r="Y93" s="91">
        <v>320</v>
      </c>
      <c r="Z93" t="s">
        <v>3547</v>
      </c>
      <c r="AH93" s="4">
        <v>420106</v>
      </c>
      <c r="AI93" s="4" t="s">
        <v>4082</v>
      </c>
    </row>
    <row r="94" spans="5:35" ht="13.5">
      <c r="E94" s="59" t="s">
        <v>1327</v>
      </c>
      <c r="F94" s="59" t="s">
        <v>1328</v>
      </c>
      <c r="Y94" s="91">
        <v>324</v>
      </c>
      <c r="Z94" t="s">
        <v>3548</v>
      </c>
      <c r="AH94" s="4">
        <v>420200</v>
      </c>
      <c r="AI94" s="4" t="s">
        <v>4083</v>
      </c>
    </row>
    <row r="95" spans="5:35" ht="40.5">
      <c r="E95" s="59" t="s">
        <v>1329</v>
      </c>
      <c r="F95" s="59" t="s">
        <v>1330</v>
      </c>
      <c r="Y95" s="91">
        <v>328</v>
      </c>
      <c r="Z95" t="s">
        <v>3549</v>
      </c>
      <c r="AH95" s="4">
        <v>420201</v>
      </c>
      <c r="AI95" s="4" t="s">
        <v>4084</v>
      </c>
    </row>
    <row r="96" spans="5:35" ht="27">
      <c r="E96" s="59" t="s">
        <v>1331</v>
      </c>
      <c r="F96" s="59" t="s">
        <v>1332</v>
      </c>
      <c r="Y96" s="91">
        <v>332</v>
      </c>
      <c r="Z96" t="s">
        <v>3550</v>
      </c>
      <c r="AH96" s="4">
        <v>420202</v>
      </c>
      <c r="AI96" s="4" t="s">
        <v>4085</v>
      </c>
    </row>
    <row r="97" spans="5:35" ht="27">
      <c r="E97" s="59" t="s">
        <v>1333</v>
      </c>
      <c r="F97" s="59" t="s">
        <v>1334</v>
      </c>
      <c r="Y97" s="91">
        <v>334</v>
      </c>
      <c r="Z97" t="s">
        <v>3551</v>
      </c>
      <c r="AH97" s="4">
        <v>420203</v>
      </c>
      <c r="AI97" s="4" t="s">
        <v>4086</v>
      </c>
    </row>
    <row r="98" spans="5:35" ht="27">
      <c r="E98" s="59" t="s">
        <v>1335</v>
      </c>
      <c r="F98" s="59" t="s">
        <v>1336</v>
      </c>
      <c r="Y98" s="91">
        <v>336</v>
      </c>
      <c r="Z98" t="s">
        <v>3552</v>
      </c>
      <c r="AH98" s="4">
        <v>420204</v>
      </c>
      <c r="AI98" s="4" t="s">
        <v>4087</v>
      </c>
    </row>
    <row r="99" spans="5:35" ht="13.5">
      <c r="E99" s="59" t="s">
        <v>1337</v>
      </c>
      <c r="F99" s="59" t="s">
        <v>1338</v>
      </c>
      <c r="Y99" s="91">
        <v>340</v>
      </c>
      <c r="Z99" t="s">
        <v>3553</v>
      </c>
      <c r="AH99" s="4">
        <v>420300</v>
      </c>
      <c r="AI99" s="4" t="s">
        <v>4088</v>
      </c>
    </row>
    <row r="100" spans="5:35" ht="13.5">
      <c r="E100" s="59" t="s">
        <v>1339</v>
      </c>
      <c r="F100" s="59" t="s">
        <v>1340</v>
      </c>
      <c r="Y100" s="91">
        <v>344</v>
      </c>
      <c r="Z100" t="s">
        <v>3554</v>
      </c>
      <c r="AH100" s="4">
        <v>420301</v>
      </c>
      <c r="AI100" s="4" t="s">
        <v>4089</v>
      </c>
    </row>
    <row r="101" spans="5:35" ht="27">
      <c r="E101" s="59" t="s">
        <v>1341</v>
      </c>
      <c r="F101" s="59" t="s">
        <v>1342</v>
      </c>
      <c r="Y101" s="91">
        <v>348</v>
      </c>
      <c r="Z101" t="s">
        <v>3555</v>
      </c>
      <c r="AH101" s="4">
        <v>420302</v>
      </c>
      <c r="AI101" s="4" t="s">
        <v>4090</v>
      </c>
    </row>
    <row r="102" spans="5:35" ht="27">
      <c r="E102" s="59" t="s">
        <v>1343</v>
      </c>
      <c r="F102" s="59" t="s">
        <v>1344</v>
      </c>
      <c r="Y102" s="91">
        <v>352</v>
      </c>
      <c r="Z102" t="s">
        <v>3556</v>
      </c>
      <c r="AH102" s="4">
        <v>420303</v>
      </c>
      <c r="AI102" s="4" t="s">
        <v>4091</v>
      </c>
    </row>
    <row r="103" spans="5:35" ht="27">
      <c r="E103" s="59" t="s">
        <v>1345</v>
      </c>
      <c r="F103" s="59" t="s">
        <v>1346</v>
      </c>
      <c r="Y103" s="91">
        <v>356</v>
      </c>
      <c r="Z103" t="s">
        <v>3557</v>
      </c>
      <c r="AH103" s="4">
        <v>420304</v>
      </c>
      <c r="AI103" s="4" t="s">
        <v>4092</v>
      </c>
    </row>
    <row r="104" spans="5:35" ht="40.5">
      <c r="E104" s="59" t="s">
        <v>1347</v>
      </c>
      <c r="F104" s="59" t="s">
        <v>1348</v>
      </c>
      <c r="Y104" s="91">
        <v>360</v>
      </c>
      <c r="Z104" t="s">
        <v>3558</v>
      </c>
      <c r="AH104" s="4">
        <v>420305</v>
      </c>
      <c r="AI104" s="4" t="s">
        <v>4093</v>
      </c>
    </row>
    <row r="105" spans="5:35" ht="27">
      <c r="E105" s="59" t="s">
        <v>1349</v>
      </c>
      <c r="F105" s="59" t="s">
        <v>1350</v>
      </c>
      <c r="Y105" s="91">
        <v>364</v>
      </c>
      <c r="Z105" t="s">
        <v>3559</v>
      </c>
      <c r="AH105" s="4">
        <v>420400</v>
      </c>
      <c r="AI105" s="4" t="s">
        <v>4094</v>
      </c>
    </row>
    <row r="106" spans="5:35" ht="13.5">
      <c r="E106" s="59" t="s">
        <v>1351</v>
      </c>
      <c r="F106" s="59" t="s">
        <v>1352</v>
      </c>
      <c r="Y106" s="91">
        <v>368</v>
      </c>
      <c r="Z106" t="s">
        <v>3560</v>
      </c>
      <c r="AH106" s="4">
        <v>420401</v>
      </c>
      <c r="AI106" s="4" t="s">
        <v>4095</v>
      </c>
    </row>
    <row r="107" spans="5:35" ht="27">
      <c r="E107" s="59" t="s">
        <v>1353</v>
      </c>
      <c r="F107" s="59" t="s">
        <v>1354</v>
      </c>
      <c r="Y107" s="91">
        <v>372</v>
      </c>
      <c r="Z107" t="s">
        <v>3561</v>
      </c>
      <c r="AH107" s="4">
        <v>420402</v>
      </c>
      <c r="AI107" s="4" t="s">
        <v>4096</v>
      </c>
    </row>
    <row r="108" spans="5:35" ht="27">
      <c r="E108" s="59" t="s">
        <v>1355</v>
      </c>
      <c r="F108" s="59" t="s">
        <v>1356</v>
      </c>
      <c r="Y108" s="91">
        <v>376</v>
      </c>
      <c r="Z108" t="s">
        <v>3562</v>
      </c>
      <c r="AH108" s="4">
        <v>420403</v>
      </c>
      <c r="AI108" s="4" t="s">
        <v>4097</v>
      </c>
    </row>
    <row r="109" spans="5:35" ht="13.5">
      <c r="E109" s="59" t="s">
        <v>1357</v>
      </c>
      <c r="F109" s="59" t="s">
        <v>1358</v>
      </c>
      <c r="Y109" s="91">
        <v>380</v>
      </c>
      <c r="Z109" t="s">
        <v>3563</v>
      </c>
      <c r="AH109" s="4">
        <v>420404</v>
      </c>
      <c r="AI109" s="4" t="s">
        <v>4098</v>
      </c>
    </row>
    <row r="110" spans="5:35" ht="27">
      <c r="E110" s="59" t="s">
        <v>1359</v>
      </c>
      <c r="F110" s="59" t="s">
        <v>1360</v>
      </c>
      <c r="Y110" s="91">
        <v>384</v>
      </c>
      <c r="Z110" t="s">
        <v>3564</v>
      </c>
      <c r="AH110" s="4">
        <v>420500</v>
      </c>
      <c r="AI110" s="4" t="s">
        <v>4099</v>
      </c>
    </row>
    <row r="111" spans="5:35" ht="27">
      <c r="E111" s="59" t="s">
        <v>1361</v>
      </c>
      <c r="F111" s="59" t="s">
        <v>1362</v>
      </c>
      <c r="Y111" s="91">
        <v>388</v>
      </c>
      <c r="Z111" t="s">
        <v>3565</v>
      </c>
      <c r="AH111" s="4">
        <v>420501</v>
      </c>
      <c r="AI111" s="4" t="s">
        <v>4100</v>
      </c>
    </row>
    <row r="112" spans="5:35" ht="27">
      <c r="E112" s="59" t="s">
        <v>1363</v>
      </c>
      <c r="F112" s="59" t="s">
        <v>1364</v>
      </c>
      <c r="Y112" s="91">
        <v>392</v>
      </c>
      <c r="Z112" t="s">
        <v>3566</v>
      </c>
      <c r="AH112" s="4">
        <v>420502</v>
      </c>
      <c r="AI112" s="4" t="s">
        <v>4101</v>
      </c>
    </row>
    <row r="113" spans="5:35" ht="27">
      <c r="E113" s="59" t="s">
        <v>1365</v>
      </c>
      <c r="F113" s="59" t="s">
        <v>1366</v>
      </c>
      <c r="Y113" s="91">
        <v>398</v>
      </c>
      <c r="Z113" t="s">
        <v>3567</v>
      </c>
      <c r="AH113" s="4">
        <v>420503</v>
      </c>
      <c r="AI113" s="4" t="s">
        <v>4102</v>
      </c>
    </row>
    <row r="114" spans="5:35" ht="27">
      <c r="E114" s="59" t="s">
        <v>1367</v>
      </c>
      <c r="F114" s="59" t="s">
        <v>1368</v>
      </c>
      <c r="Y114" s="91">
        <v>400</v>
      </c>
      <c r="Z114" t="s">
        <v>3568</v>
      </c>
      <c r="AH114" s="4">
        <v>420504</v>
      </c>
      <c r="AI114" s="4" t="s">
        <v>4103</v>
      </c>
    </row>
    <row r="115" spans="5:35" ht="27">
      <c r="E115" s="59" t="s">
        <v>1369</v>
      </c>
      <c r="F115" s="59" t="s">
        <v>1370</v>
      </c>
      <c r="Y115" s="91">
        <v>404</v>
      </c>
      <c r="Z115" t="s">
        <v>3569</v>
      </c>
      <c r="AH115" s="4">
        <v>420505</v>
      </c>
      <c r="AI115" s="4" t="s">
        <v>4104</v>
      </c>
    </row>
    <row r="116" spans="5:35" ht="27">
      <c r="E116" s="59" t="s">
        <v>1371</v>
      </c>
      <c r="F116" s="59" t="s">
        <v>1372</v>
      </c>
      <c r="Y116" s="91">
        <v>408</v>
      </c>
      <c r="Z116" t="s">
        <v>3570</v>
      </c>
      <c r="AH116" s="4">
        <v>420506</v>
      </c>
      <c r="AI116" s="4" t="s">
        <v>4105</v>
      </c>
    </row>
    <row r="117" spans="5:35" ht="27">
      <c r="E117" s="59" t="s">
        <v>1373</v>
      </c>
      <c r="F117" s="59" t="s">
        <v>1374</v>
      </c>
      <c r="Y117" s="91">
        <v>410</v>
      </c>
      <c r="Z117" t="s">
        <v>3571</v>
      </c>
      <c r="AH117" s="4">
        <v>420600</v>
      </c>
      <c r="AI117" s="4" t="s">
        <v>4106</v>
      </c>
    </row>
    <row r="118" spans="5:35" ht="27">
      <c r="E118" s="59" t="s">
        <v>1375</v>
      </c>
      <c r="F118" s="59" t="s">
        <v>1376</v>
      </c>
      <c r="Y118" s="91">
        <v>414</v>
      </c>
      <c r="Z118" t="s">
        <v>3572</v>
      </c>
      <c r="AH118" s="4">
        <v>420601</v>
      </c>
      <c r="AI118" s="4" t="s">
        <v>4107</v>
      </c>
    </row>
    <row r="119" spans="5:35" ht="13.5">
      <c r="E119" s="59" t="s">
        <v>1377</v>
      </c>
      <c r="F119" s="59" t="s">
        <v>1378</v>
      </c>
      <c r="Y119" s="91">
        <v>417</v>
      </c>
      <c r="Z119" t="s">
        <v>3573</v>
      </c>
      <c r="AH119" s="4">
        <v>420602</v>
      </c>
      <c r="AI119" s="4" t="s">
        <v>4108</v>
      </c>
    </row>
    <row r="120" spans="5:35" ht="27">
      <c r="E120" s="59" t="s">
        <v>1379</v>
      </c>
      <c r="F120" s="59" t="s">
        <v>1380</v>
      </c>
      <c r="Y120" s="91">
        <v>418</v>
      </c>
      <c r="Z120" t="s">
        <v>3574</v>
      </c>
      <c r="AH120" s="4">
        <v>420603</v>
      </c>
      <c r="AI120" s="4" t="s">
        <v>4109</v>
      </c>
    </row>
    <row r="121" spans="5:35" ht="40.5">
      <c r="E121" s="59" t="s">
        <v>1381</v>
      </c>
      <c r="F121" s="59" t="s">
        <v>1382</v>
      </c>
      <c r="Y121" s="91">
        <v>422</v>
      </c>
      <c r="Z121" t="s">
        <v>3575</v>
      </c>
      <c r="AH121" s="4">
        <v>420604</v>
      </c>
      <c r="AI121" s="4" t="s">
        <v>4110</v>
      </c>
    </row>
    <row r="122" spans="5:35" ht="27">
      <c r="E122" s="59" t="s">
        <v>1383</v>
      </c>
      <c r="F122" s="59" t="s">
        <v>1384</v>
      </c>
      <c r="Y122" s="91">
        <v>426</v>
      </c>
      <c r="Z122" t="s">
        <v>3576</v>
      </c>
      <c r="AH122" s="4">
        <v>420605</v>
      </c>
      <c r="AI122" s="4" t="s">
        <v>4111</v>
      </c>
    </row>
    <row r="123" spans="5:35" ht="27">
      <c r="E123" s="59" t="s">
        <v>1385</v>
      </c>
      <c r="F123" s="59" t="s">
        <v>1386</v>
      </c>
      <c r="Y123" s="91">
        <v>428</v>
      </c>
      <c r="Z123" t="s">
        <v>3577</v>
      </c>
      <c r="AH123" s="4">
        <v>420606</v>
      </c>
      <c r="AI123" s="4" t="s">
        <v>4112</v>
      </c>
    </row>
    <row r="124" spans="5:35" ht="13.5">
      <c r="E124" s="59" t="s">
        <v>1387</v>
      </c>
      <c r="F124" s="59" t="s">
        <v>1388</v>
      </c>
      <c r="Y124" s="91">
        <v>430</v>
      </c>
      <c r="Z124" t="s">
        <v>3578</v>
      </c>
      <c r="AH124" s="4">
        <v>420700</v>
      </c>
      <c r="AI124" s="4" t="s">
        <v>4113</v>
      </c>
    </row>
    <row r="125" spans="5:35" ht="40.5">
      <c r="E125" s="59" t="s">
        <v>1389</v>
      </c>
      <c r="F125" s="59" t="s">
        <v>1390</v>
      </c>
      <c r="Y125" s="91">
        <v>434</v>
      </c>
      <c r="Z125" t="s">
        <v>3579</v>
      </c>
      <c r="AH125" s="4">
        <v>420701</v>
      </c>
      <c r="AI125" s="4" t="s">
        <v>4114</v>
      </c>
    </row>
    <row r="126" spans="5:35" ht="40.5">
      <c r="E126" s="59" t="s">
        <v>1391</v>
      </c>
      <c r="F126" s="59" t="s">
        <v>1392</v>
      </c>
      <c r="Y126" s="91">
        <v>438</v>
      </c>
      <c r="Z126" t="s">
        <v>3580</v>
      </c>
      <c r="AH126" s="4">
        <v>420702</v>
      </c>
      <c r="AI126" s="4" t="s">
        <v>4115</v>
      </c>
    </row>
    <row r="127" spans="5:35" ht="40.5">
      <c r="E127" s="59" t="s">
        <v>1393</v>
      </c>
      <c r="F127" s="59" t="s">
        <v>1394</v>
      </c>
      <c r="Y127" s="91">
        <v>440</v>
      </c>
      <c r="Z127" t="s">
        <v>3581</v>
      </c>
      <c r="AH127" s="4">
        <v>420703</v>
      </c>
      <c r="AI127" s="4" t="s">
        <v>4116</v>
      </c>
    </row>
    <row r="128" spans="5:35" ht="27">
      <c r="E128" s="59" t="s">
        <v>1395</v>
      </c>
      <c r="F128" s="59" t="s">
        <v>1396</v>
      </c>
      <c r="Y128" s="91">
        <v>442</v>
      </c>
      <c r="Z128" t="s">
        <v>3582</v>
      </c>
      <c r="AH128" s="4">
        <v>420704</v>
      </c>
      <c r="AI128" s="4" t="s">
        <v>4117</v>
      </c>
    </row>
    <row r="129" spans="5:35" ht="40.5">
      <c r="E129" s="59" t="s">
        <v>1397</v>
      </c>
      <c r="F129" s="59" t="s">
        <v>1398</v>
      </c>
      <c r="Y129" s="91">
        <v>446</v>
      </c>
      <c r="Z129" t="s">
        <v>3583</v>
      </c>
      <c r="AH129" s="4">
        <v>420705</v>
      </c>
      <c r="AI129" s="4" t="s">
        <v>4118</v>
      </c>
    </row>
    <row r="130" spans="5:35" ht="13.5">
      <c r="E130" s="59" t="s">
        <v>1399</v>
      </c>
      <c r="F130" s="59" t="s">
        <v>1400</v>
      </c>
      <c r="Y130" s="91">
        <v>450</v>
      </c>
      <c r="Z130" t="s">
        <v>3584</v>
      </c>
      <c r="AH130" s="4">
        <v>430000</v>
      </c>
      <c r="AI130" s="4" t="s">
        <v>4119</v>
      </c>
    </row>
    <row r="131" spans="5:35" ht="13.5">
      <c r="E131" s="59" t="s">
        <v>1401</v>
      </c>
      <c r="F131" s="59" t="s">
        <v>1402</v>
      </c>
      <c r="Y131" s="91">
        <v>454</v>
      </c>
      <c r="Z131" t="s">
        <v>3585</v>
      </c>
      <c r="AH131" s="4">
        <v>430100</v>
      </c>
      <c r="AI131" s="4" t="s">
        <v>4120</v>
      </c>
    </row>
    <row r="132" spans="5:35" ht="13.5">
      <c r="E132" s="59" t="s">
        <v>1403</v>
      </c>
      <c r="F132" s="59" t="s">
        <v>1404</v>
      </c>
      <c r="Y132" s="91">
        <v>458</v>
      </c>
      <c r="Z132" t="s">
        <v>3586</v>
      </c>
      <c r="AH132" s="4">
        <v>430101</v>
      </c>
      <c r="AI132" s="4" t="s">
        <v>4121</v>
      </c>
    </row>
    <row r="133" spans="5:35" ht="13.5">
      <c r="E133" s="59" t="s">
        <v>1405</v>
      </c>
      <c r="F133" s="59" t="s">
        <v>1406</v>
      </c>
      <c r="Y133" s="91">
        <v>462</v>
      </c>
      <c r="Z133" t="s">
        <v>3587</v>
      </c>
      <c r="AH133" s="4">
        <v>430102</v>
      </c>
      <c r="AI133" s="4" t="s">
        <v>4122</v>
      </c>
    </row>
    <row r="134" spans="5:35" ht="13.5">
      <c r="E134" s="59" t="s">
        <v>1407</v>
      </c>
      <c r="F134" s="59" t="s">
        <v>1408</v>
      </c>
      <c r="Y134" s="91">
        <v>466</v>
      </c>
      <c r="Z134" t="s">
        <v>3588</v>
      </c>
      <c r="AH134" s="4">
        <v>430103</v>
      </c>
      <c r="AI134" s="4" t="s">
        <v>4123</v>
      </c>
    </row>
    <row r="135" spans="5:35" ht="27">
      <c r="E135" s="59" t="s">
        <v>1409</v>
      </c>
      <c r="F135" s="59" t="s">
        <v>1410</v>
      </c>
      <c r="Y135" s="91">
        <v>470</v>
      </c>
      <c r="Z135" t="s">
        <v>3589</v>
      </c>
      <c r="AH135" s="4">
        <v>430104</v>
      </c>
      <c r="AI135" s="4" t="s">
        <v>4124</v>
      </c>
    </row>
    <row r="136" spans="5:35" ht="13.5">
      <c r="E136" s="59" t="s">
        <v>1411</v>
      </c>
      <c r="F136" s="59" t="s">
        <v>1412</v>
      </c>
      <c r="Y136" s="91">
        <v>474</v>
      </c>
      <c r="Z136" t="s">
        <v>3590</v>
      </c>
      <c r="AH136" s="4">
        <v>430105</v>
      </c>
      <c r="AI136" s="4" t="s">
        <v>4125</v>
      </c>
    </row>
    <row r="137" spans="5:35" ht="27">
      <c r="E137" s="59" t="s">
        <v>1413</v>
      </c>
      <c r="F137" s="59" t="s">
        <v>1414</v>
      </c>
      <c r="Y137" s="91">
        <v>478</v>
      </c>
      <c r="Z137" t="s">
        <v>3591</v>
      </c>
      <c r="AH137" s="4">
        <v>430106</v>
      </c>
      <c r="AI137" s="4" t="s">
        <v>4126</v>
      </c>
    </row>
    <row r="138" spans="5:35" ht="13.5">
      <c r="E138" s="59" t="s">
        <v>1415</v>
      </c>
      <c r="F138" s="59" t="s">
        <v>1416</v>
      </c>
      <c r="Y138" s="91">
        <v>480</v>
      </c>
      <c r="Z138" t="s">
        <v>3592</v>
      </c>
      <c r="AH138" s="4">
        <v>430200</v>
      </c>
      <c r="AI138" s="4" t="s">
        <v>4127</v>
      </c>
    </row>
    <row r="139" spans="5:35" ht="13.5">
      <c r="E139" s="59" t="s">
        <v>1417</v>
      </c>
      <c r="F139" s="59" t="s">
        <v>1418</v>
      </c>
      <c r="Y139" s="91">
        <v>484</v>
      </c>
      <c r="Z139" t="s">
        <v>3593</v>
      </c>
      <c r="AH139" s="4">
        <v>430201</v>
      </c>
      <c r="AI139" s="4" t="s">
        <v>4128</v>
      </c>
    </row>
    <row r="140" spans="5:35" ht="13.5">
      <c r="E140" s="59" t="s">
        <v>1419</v>
      </c>
      <c r="F140" s="59" t="s">
        <v>1420</v>
      </c>
      <c r="Y140" s="91">
        <v>492</v>
      </c>
      <c r="Z140" t="s">
        <v>3594</v>
      </c>
      <c r="AH140" s="4">
        <v>430202</v>
      </c>
      <c r="AI140" s="4" t="s">
        <v>4129</v>
      </c>
    </row>
    <row r="141" spans="5:35" ht="13.5">
      <c r="E141" s="59" t="s">
        <v>1421</v>
      </c>
      <c r="F141" s="59" t="s">
        <v>1422</v>
      </c>
      <c r="Y141" s="91">
        <v>496</v>
      </c>
      <c r="Z141" t="s">
        <v>3595</v>
      </c>
      <c r="AH141" s="4">
        <v>430203</v>
      </c>
      <c r="AI141" s="4" t="s">
        <v>4130</v>
      </c>
    </row>
    <row r="142" spans="5:35" ht="27">
      <c r="E142" s="59" t="s">
        <v>1423</v>
      </c>
      <c r="F142" s="59" t="s">
        <v>1424</v>
      </c>
      <c r="Y142" s="91">
        <v>498</v>
      </c>
      <c r="Z142" t="s">
        <v>3596</v>
      </c>
      <c r="AH142" s="4">
        <v>430204</v>
      </c>
      <c r="AI142" s="4" t="s">
        <v>4131</v>
      </c>
    </row>
    <row r="143" spans="5:35" ht="13.5">
      <c r="E143" s="59" t="s">
        <v>1425</v>
      </c>
      <c r="F143" s="59" t="s">
        <v>1426</v>
      </c>
      <c r="Y143" s="91">
        <v>499</v>
      </c>
      <c r="Z143" t="s">
        <v>3597</v>
      </c>
      <c r="AH143" s="4">
        <v>430205</v>
      </c>
      <c r="AI143" s="4" t="s">
        <v>4132</v>
      </c>
    </row>
    <row r="144" spans="5:35" ht="27">
      <c r="E144" s="59" t="s">
        <v>1427</v>
      </c>
      <c r="F144" s="59" t="s">
        <v>1428</v>
      </c>
      <c r="Y144" s="91">
        <v>500</v>
      </c>
      <c r="Z144" t="s">
        <v>3598</v>
      </c>
      <c r="AH144" s="4">
        <v>430206</v>
      </c>
      <c r="AI144" s="4" t="s">
        <v>4133</v>
      </c>
    </row>
    <row r="145" spans="5:35" ht="27">
      <c r="E145" s="59" t="s">
        <v>1429</v>
      </c>
      <c r="F145" s="59" t="s">
        <v>1430</v>
      </c>
      <c r="Y145" s="91">
        <v>504</v>
      </c>
      <c r="Z145" t="s">
        <v>3599</v>
      </c>
      <c r="AH145" s="4">
        <v>430207</v>
      </c>
      <c r="AI145" s="4" t="s">
        <v>4134</v>
      </c>
    </row>
    <row r="146" spans="5:35" ht="13.5">
      <c r="E146" s="59" t="s">
        <v>1431</v>
      </c>
      <c r="F146" s="59" t="s">
        <v>1432</v>
      </c>
      <c r="Y146" s="91">
        <v>508</v>
      </c>
      <c r="Z146" t="s">
        <v>3600</v>
      </c>
      <c r="AH146" s="4">
        <v>430208</v>
      </c>
      <c r="AI146" s="4" t="s">
        <v>4135</v>
      </c>
    </row>
    <row r="147" spans="5:35" ht="13.5">
      <c r="E147" s="59" t="s">
        <v>1433</v>
      </c>
      <c r="F147" s="59" t="s">
        <v>1434</v>
      </c>
      <c r="Y147" s="91">
        <v>512</v>
      </c>
      <c r="Z147" t="s">
        <v>3601</v>
      </c>
      <c r="AH147" s="4">
        <v>440000</v>
      </c>
      <c r="AI147" s="4" t="s">
        <v>4136</v>
      </c>
    </row>
    <row r="148" spans="5:35" ht="13.5">
      <c r="E148" s="59" t="s">
        <v>1435</v>
      </c>
      <c r="F148" s="59" t="s">
        <v>1436</v>
      </c>
      <c r="Y148" s="91">
        <v>516</v>
      </c>
      <c r="Z148" t="s">
        <v>3602</v>
      </c>
      <c r="AH148" s="4">
        <v>440100</v>
      </c>
      <c r="AI148" s="4" t="s">
        <v>4137</v>
      </c>
    </row>
    <row r="149" spans="5:35" ht="27">
      <c r="E149" s="59" t="s">
        <v>1437</v>
      </c>
      <c r="F149" s="59" t="s">
        <v>1438</v>
      </c>
      <c r="Y149" s="91">
        <v>520</v>
      </c>
      <c r="Z149" t="s">
        <v>3603</v>
      </c>
      <c r="AH149" s="4">
        <v>440101</v>
      </c>
      <c r="AI149" s="4" t="s">
        <v>4138</v>
      </c>
    </row>
    <row r="150" spans="5:35" ht="40.5">
      <c r="E150" s="59" t="s">
        <v>1439</v>
      </c>
      <c r="F150" s="59" t="s">
        <v>1440</v>
      </c>
      <c r="Y150" s="91">
        <v>524</v>
      </c>
      <c r="Z150" t="s">
        <v>3604</v>
      </c>
      <c r="AH150" s="4">
        <v>440102</v>
      </c>
      <c r="AI150" s="4" t="s">
        <v>4139</v>
      </c>
    </row>
    <row r="151" spans="5:35" ht="40.5">
      <c r="E151" s="59" t="s">
        <v>1441</v>
      </c>
      <c r="F151" s="59" t="s">
        <v>1442</v>
      </c>
      <c r="Y151" s="91">
        <v>528</v>
      </c>
      <c r="Z151" t="s">
        <v>3605</v>
      </c>
      <c r="AH151" s="4">
        <v>440103</v>
      </c>
      <c r="AI151" s="4" t="s">
        <v>4140</v>
      </c>
    </row>
    <row r="152" spans="5:35" ht="40.5">
      <c r="E152" s="59" t="s">
        <v>1443</v>
      </c>
      <c r="F152" s="59" t="s">
        <v>1444</v>
      </c>
      <c r="Y152" s="91">
        <v>530</v>
      </c>
      <c r="Z152" t="s">
        <v>3606</v>
      </c>
      <c r="AH152" s="4">
        <v>440104</v>
      </c>
      <c r="AI152" s="4" t="s">
        <v>4141</v>
      </c>
    </row>
    <row r="153" spans="5:35" ht="40.5">
      <c r="E153" s="59" t="s">
        <v>1445</v>
      </c>
      <c r="F153" s="59" t="s">
        <v>1446</v>
      </c>
      <c r="Y153" s="91" t="s">
        <v>4318</v>
      </c>
      <c r="Z153" t="s">
        <v>3607</v>
      </c>
      <c r="AH153" s="4">
        <v>440105</v>
      </c>
      <c r="AI153" s="4" t="s">
        <v>4142</v>
      </c>
    </row>
    <row r="154" spans="5:35" ht="27">
      <c r="E154" s="59" t="s">
        <v>1447</v>
      </c>
      <c r="F154" s="59" t="s">
        <v>1448</v>
      </c>
      <c r="Y154" s="91">
        <v>540</v>
      </c>
      <c r="Z154" t="s">
        <v>3608</v>
      </c>
      <c r="AH154" s="4">
        <v>440106</v>
      </c>
      <c r="AI154" s="4" t="s">
        <v>4143</v>
      </c>
    </row>
    <row r="155" spans="5:35" ht="40.5">
      <c r="E155" s="59" t="s">
        <v>1449</v>
      </c>
      <c r="F155" s="59" t="s">
        <v>1450</v>
      </c>
      <c r="Y155" s="91">
        <v>548</v>
      </c>
      <c r="Z155" t="s">
        <v>3609</v>
      </c>
      <c r="AH155" s="4">
        <v>440107</v>
      </c>
      <c r="AI155" s="4" t="s">
        <v>4144</v>
      </c>
    </row>
    <row r="156" spans="5:35" ht="40.5">
      <c r="E156" s="59" t="s">
        <v>1451</v>
      </c>
      <c r="F156" s="59" t="s">
        <v>1452</v>
      </c>
      <c r="Y156" s="91">
        <v>554</v>
      </c>
      <c r="Z156" t="s">
        <v>3610</v>
      </c>
      <c r="AH156" s="4">
        <v>440108</v>
      </c>
      <c r="AI156" s="4" t="s">
        <v>4145</v>
      </c>
    </row>
    <row r="157" spans="5:35" ht="13.5">
      <c r="E157" s="59" t="s">
        <v>1453</v>
      </c>
      <c r="F157" s="59" t="s">
        <v>1454</v>
      </c>
      <c r="Y157" s="91">
        <v>556</v>
      </c>
      <c r="Z157" t="s">
        <v>3611</v>
      </c>
      <c r="AH157" s="4">
        <v>440200</v>
      </c>
      <c r="AI157" s="4" t="s">
        <v>4146</v>
      </c>
    </row>
    <row r="158" spans="5:35" ht="40.5">
      <c r="E158" s="59" t="s">
        <v>1455</v>
      </c>
      <c r="F158" s="59" t="s">
        <v>1456</v>
      </c>
      <c r="Y158" s="91">
        <v>558</v>
      </c>
      <c r="Z158" t="s">
        <v>3612</v>
      </c>
      <c r="AH158" s="4">
        <v>440201</v>
      </c>
      <c r="AI158" s="4" t="s">
        <v>4147</v>
      </c>
    </row>
    <row r="159" spans="5:35" ht="27">
      <c r="E159" s="59" t="s">
        <v>1457</v>
      </c>
      <c r="F159" s="59" t="s">
        <v>1458</v>
      </c>
      <c r="Y159" s="91">
        <v>562</v>
      </c>
      <c r="Z159" t="s">
        <v>3613</v>
      </c>
      <c r="AH159" s="4">
        <v>440202</v>
      </c>
      <c r="AI159" s="4" t="s">
        <v>4148</v>
      </c>
    </row>
    <row r="160" spans="5:35" ht="27">
      <c r="E160" s="59" t="s">
        <v>1459</v>
      </c>
      <c r="F160" s="59" t="s">
        <v>1460</v>
      </c>
      <c r="Y160" s="91">
        <v>570</v>
      </c>
      <c r="Z160" t="s">
        <v>3614</v>
      </c>
      <c r="AH160" s="4">
        <v>440203</v>
      </c>
      <c r="AI160" s="4" t="s">
        <v>4149</v>
      </c>
    </row>
    <row r="161" spans="5:35" ht="27">
      <c r="E161" s="59" t="s">
        <v>1461</v>
      </c>
      <c r="F161" s="59" t="s">
        <v>1462</v>
      </c>
      <c r="Y161" s="91">
        <v>574</v>
      </c>
      <c r="Z161" t="s">
        <v>3615</v>
      </c>
      <c r="AH161" s="4">
        <v>440204</v>
      </c>
      <c r="AI161" s="4" t="s">
        <v>4150</v>
      </c>
    </row>
    <row r="162" spans="5:35" ht="27">
      <c r="E162" s="59" t="s">
        <v>1463</v>
      </c>
      <c r="F162" s="59" t="s">
        <v>1464</v>
      </c>
      <c r="Y162" s="91">
        <v>578</v>
      </c>
      <c r="Z162" t="s">
        <v>3616</v>
      </c>
      <c r="AH162" s="4">
        <v>440205</v>
      </c>
      <c r="AI162" s="4" t="s">
        <v>4151</v>
      </c>
    </row>
    <row r="163" spans="5:35" ht="13.5">
      <c r="E163" s="59" t="s">
        <v>1465</v>
      </c>
      <c r="F163" s="59" t="s">
        <v>1466</v>
      </c>
      <c r="Y163" s="91">
        <v>580</v>
      </c>
      <c r="Z163" t="s">
        <v>3617</v>
      </c>
      <c r="AH163" s="4">
        <v>440300</v>
      </c>
      <c r="AI163" s="4" t="s">
        <v>4152</v>
      </c>
    </row>
    <row r="164" spans="5:35" ht="40.5">
      <c r="E164" s="59" t="s">
        <v>1467</v>
      </c>
      <c r="F164" s="59" t="s">
        <v>1468</v>
      </c>
      <c r="Y164" s="91">
        <v>581</v>
      </c>
      <c r="Z164" t="s">
        <v>3618</v>
      </c>
      <c r="AH164" s="4">
        <v>440301</v>
      </c>
      <c r="AI164" s="4" t="s">
        <v>4153</v>
      </c>
    </row>
    <row r="165" spans="5:35" ht="27">
      <c r="E165" s="59" t="s">
        <v>1469</v>
      </c>
      <c r="F165" s="59" t="s">
        <v>1470</v>
      </c>
      <c r="Y165" s="91">
        <v>583</v>
      </c>
      <c r="Z165" t="s">
        <v>3619</v>
      </c>
      <c r="AH165" s="4">
        <v>440302</v>
      </c>
      <c r="AI165" s="4" t="s">
        <v>4154</v>
      </c>
    </row>
    <row r="166" spans="5:35" ht="40.5">
      <c r="E166" s="59" t="s">
        <v>1471</v>
      </c>
      <c r="F166" s="59" t="s">
        <v>1472</v>
      </c>
      <c r="Y166" s="91">
        <v>584</v>
      </c>
      <c r="Z166" t="s">
        <v>3620</v>
      </c>
      <c r="AH166" s="4">
        <v>440303</v>
      </c>
      <c r="AI166" s="4" t="s">
        <v>4155</v>
      </c>
    </row>
    <row r="167" spans="5:35" ht="27">
      <c r="E167" s="59" t="s">
        <v>1473</v>
      </c>
      <c r="F167" s="59" t="s">
        <v>1474</v>
      </c>
      <c r="Y167" s="91">
        <v>585</v>
      </c>
      <c r="Z167" t="s">
        <v>3621</v>
      </c>
      <c r="AH167" s="4">
        <v>440304</v>
      </c>
      <c r="AI167" s="4" t="s">
        <v>4156</v>
      </c>
    </row>
    <row r="168" spans="5:35" ht="40.5">
      <c r="E168" s="59" t="s">
        <v>1475</v>
      </c>
      <c r="F168" s="59" t="s">
        <v>1476</v>
      </c>
      <c r="Y168" s="91">
        <v>586</v>
      </c>
      <c r="Z168" t="s">
        <v>3622</v>
      </c>
      <c r="AH168" s="4">
        <v>440305</v>
      </c>
      <c r="AI168" s="4" t="s">
        <v>4157</v>
      </c>
    </row>
    <row r="169" spans="5:35" ht="40.5">
      <c r="E169" s="59" t="s">
        <v>1477</v>
      </c>
      <c r="F169" s="59" t="s">
        <v>1478</v>
      </c>
      <c r="Y169" s="91">
        <v>591</v>
      </c>
      <c r="Z169" t="s">
        <v>3623</v>
      </c>
      <c r="AH169" s="4">
        <v>440306</v>
      </c>
      <c r="AI169" s="4" t="s">
        <v>4158</v>
      </c>
    </row>
    <row r="170" spans="5:35" ht="13.5">
      <c r="E170" s="59" t="s">
        <v>1479</v>
      </c>
      <c r="F170" s="59" t="s">
        <v>1480</v>
      </c>
      <c r="Y170" s="91">
        <v>598</v>
      </c>
      <c r="Z170" t="s">
        <v>3624</v>
      </c>
      <c r="AH170" s="4">
        <v>440400</v>
      </c>
      <c r="AI170" s="4" t="s">
        <v>4159</v>
      </c>
    </row>
    <row r="171" spans="5:35" ht="27">
      <c r="E171" s="59" t="s">
        <v>1481</v>
      </c>
      <c r="F171" s="59" t="s">
        <v>1482</v>
      </c>
      <c r="Y171" s="91">
        <v>600</v>
      </c>
      <c r="Z171" t="s">
        <v>3625</v>
      </c>
      <c r="AH171" s="4">
        <v>440401</v>
      </c>
      <c r="AI171" s="4" t="s">
        <v>4160</v>
      </c>
    </row>
    <row r="172" spans="5:35" ht="40.5">
      <c r="E172" s="59" t="s">
        <v>1483</v>
      </c>
      <c r="F172" s="59" t="s">
        <v>1484</v>
      </c>
      <c r="Y172" s="91">
        <v>604</v>
      </c>
      <c r="Z172" t="s">
        <v>3626</v>
      </c>
      <c r="AH172" s="4">
        <v>440402</v>
      </c>
      <c r="AI172" s="4" t="s">
        <v>4161</v>
      </c>
    </row>
    <row r="173" spans="5:35" ht="27">
      <c r="E173" s="59" t="s">
        <v>1485</v>
      </c>
      <c r="F173" s="59" t="s">
        <v>1486</v>
      </c>
      <c r="Y173" s="91">
        <v>608</v>
      </c>
      <c r="Z173" t="s">
        <v>3627</v>
      </c>
      <c r="AH173" s="4">
        <v>440403</v>
      </c>
      <c r="AI173" s="4" t="s">
        <v>4162</v>
      </c>
    </row>
    <row r="174" spans="5:35" ht="27">
      <c r="E174" s="59" t="s">
        <v>1487</v>
      </c>
      <c r="F174" s="59" t="s">
        <v>1488</v>
      </c>
      <c r="Y174" s="91">
        <v>612</v>
      </c>
      <c r="Z174" t="s">
        <v>3628</v>
      </c>
      <c r="AH174" s="4">
        <v>440404</v>
      </c>
      <c r="AI174" s="4" t="s">
        <v>4163</v>
      </c>
    </row>
    <row r="175" spans="5:35" ht="27">
      <c r="E175" s="59" t="s">
        <v>1489</v>
      </c>
      <c r="F175" s="59" t="s">
        <v>1490</v>
      </c>
      <c r="Y175" s="91">
        <v>616</v>
      </c>
      <c r="Z175" t="s">
        <v>3629</v>
      </c>
      <c r="AH175" s="4">
        <v>440405</v>
      </c>
      <c r="AI175" s="4" t="s">
        <v>4164</v>
      </c>
    </row>
    <row r="176" spans="5:35" ht="27">
      <c r="E176" s="59" t="s">
        <v>1491</v>
      </c>
      <c r="F176" s="59" t="s">
        <v>1492</v>
      </c>
      <c r="Y176" s="91">
        <v>620</v>
      </c>
      <c r="Z176" t="s">
        <v>3630</v>
      </c>
      <c r="AH176" s="4">
        <v>440406</v>
      </c>
      <c r="AI176" s="4" t="s">
        <v>4165</v>
      </c>
    </row>
    <row r="177" spans="5:35" ht="27">
      <c r="E177" s="59" t="s">
        <v>1493</v>
      </c>
      <c r="F177" s="59" t="s">
        <v>1494</v>
      </c>
      <c r="Y177" s="91">
        <v>624</v>
      </c>
      <c r="Z177" t="s">
        <v>3631</v>
      </c>
      <c r="AH177" s="4">
        <v>440407</v>
      </c>
      <c r="AI177" s="4" t="s">
        <v>4166</v>
      </c>
    </row>
    <row r="178" spans="5:35" ht="27">
      <c r="E178" s="59" t="s">
        <v>1495</v>
      </c>
      <c r="F178" s="59" t="s">
        <v>1496</v>
      </c>
      <c r="Y178" s="91">
        <v>626</v>
      </c>
      <c r="Z178" t="s">
        <v>3632</v>
      </c>
      <c r="AH178" s="4">
        <v>440408</v>
      </c>
      <c r="AI178" s="4" t="s">
        <v>4167</v>
      </c>
    </row>
    <row r="179" spans="5:35" ht="27">
      <c r="E179" s="59" t="s">
        <v>1497</v>
      </c>
      <c r="F179" s="59" t="s">
        <v>1498</v>
      </c>
      <c r="Y179" s="91">
        <v>630</v>
      </c>
      <c r="Z179" t="s">
        <v>3633</v>
      </c>
      <c r="AH179" s="4">
        <v>440500</v>
      </c>
      <c r="AI179" s="4" t="s">
        <v>4168</v>
      </c>
    </row>
    <row r="180" spans="5:35" ht="27">
      <c r="E180" s="59" t="s">
        <v>1499</v>
      </c>
      <c r="F180" s="59" t="s">
        <v>1500</v>
      </c>
      <c r="Y180" s="91">
        <v>634</v>
      </c>
      <c r="Z180" t="s">
        <v>3634</v>
      </c>
      <c r="AH180" s="4">
        <v>440501</v>
      </c>
      <c r="AI180" s="4" t="s">
        <v>4169</v>
      </c>
    </row>
    <row r="181" spans="5:35" ht="27">
      <c r="E181" s="59" t="s">
        <v>1501</v>
      </c>
      <c r="F181" s="59" t="s">
        <v>1502</v>
      </c>
      <c r="Y181" s="91">
        <v>638</v>
      </c>
      <c r="Z181" t="s">
        <v>3635</v>
      </c>
      <c r="AH181" s="4">
        <v>440502</v>
      </c>
      <c r="AI181" s="4" t="s">
        <v>4170</v>
      </c>
    </row>
    <row r="182" spans="5:35" ht="27">
      <c r="E182" s="59" t="s">
        <v>1503</v>
      </c>
      <c r="F182" s="59" t="s">
        <v>1504</v>
      </c>
      <c r="Y182" s="91">
        <v>642</v>
      </c>
      <c r="Z182" t="s">
        <v>3636</v>
      </c>
      <c r="AH182" s="4">
        <v>440503</v>
      </c>
      <c r="AI182" s="4" t="s">
        <v>4171</v>
      </c>
    </row>
    <row r="183" spans="5:35" ht="27">
      <c r="E183" s="59" t="s">
        <v>1505</v>
      </c>
      <c r="F183" s="59" t="s">
        <v>1506</v>
      </c>
      <c r="Y183" s="91">
        <v>643</v>
      </c>
      <c r="Z183" t="s">
        <v>3637</v>
      </c>
      <c r="AH183" s="4">
        <v>440504</v>
      </c>
      <c r="AI183" s="4" t="s">
        <v>4172</v>
      </c>
    </row>
    <row r="184" spans="5:35" ht="27">
      <c r="E184" s="59" t="s">
        <v>1507</v>
      </c>
      <c r="F184" s="59" t="s">
        <v>1508</v>
      </c>
      <c r="Y184" s="91">
        <v>646</v>
      </c>
      <c r="Z184" t="s">
        <v>3638</v>
      </c>
      <c r="AH184" s="4">
        <v>440600</v>
      </c>
      <c r="AI184" s="4" t="s">
        <v>4173</v>
      </c>
    </row>
    <row r="185" spans="5:35" ht="27">
      <c r="E185" s="59" t="s">
        <v>1509</v>
      </c>
      <c r="F185" s="59" t="s">
        <v>1510</v>
      </c>
      <c r="Y185" s="91">
        <v>654</v>
      </c>
      <c r="Z185" t="s">
        <v>3639</v>
      </c>
      <c r="AH185" s="4">
        <v>440601</v>
      </c>
      <c r="AI185" s="4" t="s">
        <v>4174</v>
      </c>
    </row>
    <row r="186" spans="5:35" ht="27">
      <c r="E186" s="59" t="s">
        <v>1511</v>
      </c>
      <c r="F186" s="59" t="s">
        <v>1512</v>
      </c>
      <c r="Y186" s="91">
        <v>659</v>
      </c>
      <c r="Z186" t="s">
        <v>3640</v>
      </c>
      <c r="AH186" s="4">
        <v>440602</v>
      </c>
      <c r="AI186" s="4" t="s">
        <v>4175</v>
      </c>
    </row>
    <row r="187" spans="5:35" ht="40.5">
      <c r="E187" s="59" t="s">
        <v>1513</v>
      </c>
      <c r="F187" s="59" t="s">
        <v>1514</v>
      </c>
      <c r="Y187" s="91">
        <v>660</v>
      </c>
      <c r="Z187" t="s">
        <v>3641</v>
      </c>
      <c r="AH187" s="4">
        <v>440603</v>
      </c>
      <c r="AI187" s="4" t="s">
        <v>4176</v>
      </c>
    </row>
    <row r="188" spans="5:35" ht="27">
      <c r="E188" s="59" t="s">
        <v>1515</v>
      </c>
      <c r="F188" s="59" t="s">
        <v>1516</v>
      </c>
      <c r="Y188" s="91">
        <v>662</v>
      </c>
      <c r="Z188" t="s">
        <v>3642</v>
      </c>
      <c r="AH188" s="4">
        <v>440604</v>
      </c>
      <c r="AI188" s="4" t="s">
        <v>4177</v>
      </c>
    </row>
    <row r="189" spans="5:35" ht="27">
      <c r="E189" s="59" t="s">
        <v>1517</v>
      </c>
      <c r="F189" s="59" t="s">
        <v>1518</v>
      </c>
      <c r="Y189" s="91">
        <v>666</v>
      </c>
      <c r="Z189" t="s">
        <v>3643</v>
      </c>
      <c r="AH189" s="4">
        <v>440605</v>
      </c>
      <c r="AI189" s="4" t="s">
        <v>4178</v>
      </c>
    </row>
    <row r="190" spans="5:35" ht="13.5">
      <c r="E190" s="59" t="s">
        <v>1519</v>
      </c>
      <c r="F190" s="59" t="s">
        <v>1520</v>
      </c>
      <c r="Y190" s="91">
        <v>670</v>
      </c>
      <c r="Z190" t="s">
        <v>3644</v>
      </c>
      <c r="AH190" s="4">
        <v>450000</v>
      </c>
      <c r="AI190" s="4" t="s">
        <v>4179</v>
      </c>
    </row>
    <row r="191" spans="5:35" ht="13.5">
      <c r="E191" s="59" t="s">
        <v>1521</v>
      </c>
      <c r="F191" s="59" t="s">
        <v>1522</v>
      </c>
      <c r="Y191" s="91">
        <v>674</v>
      </c>
      <c r="Z191" t="s">
        <v>3645</v>
      </c>
      <c r="AH191" s="4">
        <v>450100</v>
      </c>
      <c r="AI191" s="4" t="s">
        <v>4180</v>
      </c>
    </row>
    <row r="192" spans="5:35" ht="13.5">
      <c r="E192" s="59" t="s">
        <v>1523</v>
      </c>
      <c r="F192" s="59" t="s">
        <v>1524</v>
      </c>
      <c r="Y192" s="91">
        <v>678</v>
      </c>
      <c r="Z192" t="s">
        <v>3646</v>
      </c>
      <c r="AH192" s="4">
        <v>450101</v>
      </c>
      <c r="AI192" s="4" t="s">
        <v>4181</v>
      </c>
    </row>
    <row r="193" spans="5:35" ht="13.5">
      <c r="E193" s="59" t="s">
        <v>1525</v>
      </c>
      <c r="F193" s="59" t="s">
        <v>1526</v>
      </c>
      <c r="Y193" s="91">
        <v>682</v>
      </c>
      <c r="Z193" t="s">
        <v>3647</v>
      </c>
      <c r="AH193" s="4">
        <v>450102</v>
      </c>
      <c r="AI193" s="4" t="s">
        <v>4182</v>
      </c>
    </row>
    <row r="194" spans="5:35" ht="27">
      <c r="E194" s="59" t="s">
        <v>1527</v>
      </c>
      <c r="F194" s="59" t="s">
        <v>1528</v>
      </c>
      <c r="Y194" s="91">
        <v>686</v>
      </c>
      <c r="Z194" t="s">
        <v>3648</v>
      </c>
      <c r="AH194" s="4">
        <v>450200</v>
      </c>
      <c r="AI194" s="4" t="s">
        <v>4183</v>
      </c>
    </row>
    <row r="195" spans="5:35" ht="27">
      <c r="E195" s="59" t="s">
        <v>1529</v>
      </c>
      <c r="F195" s="59" t="s">
        <v>1530</v>
      </c>
      <c r="Y195" s="91">
        <v>688</v>
      </c>
      <c r="Z195" t="s">
        <v>3649</v>
      </c>
      <c r="AH195" s="4">
        <v>450201</v>
      </c>
      <c r="AI195" s="4" t="s">
        <v>4184</v>
      </c>
    </row>
    <row r="196" spans="5:35" ht="13.5">
      <c r="E196" s="59" t="s">
        <v>1531</v>
      </c>
      <c r="F196" s="59" t="s">
        <v>1532</v>
      </c>
      <c r="Y196" s="91">
        <v>690</v>
      </c>
      <c r="Z196" t="s">
        <v>3650</v>
      </c>
      <c r="AH196" s="4">
        <v>450202</v>
      </c>
      <c r="AI196" s="4" t="s">
        <v>4185</v>
      </c>
    </row>
    <row r="197" spans="5:35" ht="13.5">
      <c r="E197" s="59" t="s">
        <v>1533</v>
      </c>
      <c r="F197" s="59" t="s">
        <v>1534</v>
      </c>
      <c r="Y197" s="91">
        <v>694</v>
      </c>
      <c r="Z197" t="s">
        <v>3651</v>
      </c>
      <c r="AH197" s="4">
        <v>450300</v>
      </c>
      <c r="AI197" s="4" t="s">
        <v>4186</v>
      </c>
    </row>
    <row r="198" spans="5:35" ht="13.5">
      <c r="E198" s="59" t="s">
        <v>1535</v>
      </c>
      <c r="F198" s="59" t="s">
        <v>1536</v>
      </c>
      <c r="Y198" s="91">
        <v>702</v>
      </c>
      <c r="Z198" t="s">
        <v>3652</v>
      </c>
      <c r="AH198" s="4">
        <v>450301</v>
      </c>
      <c r="AI198" s="4" t="s">
        <v>4187</v>
      </c>
    </row>
    <row r="199" spans="5:35" ht="13.5">
      <c r="E199" s="59" t="s">
        <v>1537</v>
      </c>
      <c r="F199" s="59" t="s">
        <v>1538</v>
      </c>
      <c r="Y199" s="91">
        <v>703</v>
      </c>
      <c r="Z199" t="s">
        <v>3653</v>
      </c>
      <c r="AH199" s="4">
        <v>450302</v>
      </c>
      <c r="AI199" s="4" t="s">
        <v>4188</v>
      </c>
    </row>
    <row r="200" spans="5:35" ht="27">
      <c r="E200" s="59" t="s">
        <v>1539</v>
      </c>
      <c r="F200" s="59" t="s">
        <v>1540</v>
      </c>
      <c r="Y200" s="91">
        <v>704</v>
      </c>
      <c r="Z200" t="s">
        <v>3654</v>
      </c>
      <c r="AH200" s="4">
        <v>450303</v>
      </c>
      <c r="AI200" s="4" t="s">
        <v>4189</v>
      </c>
    </row>
    <row r="201" spans="5:35" ht="27">
      <c r="E201" s="59" t="s">
        <v>1541</v>
      </c>
      <c r="F201" s="59" t="s">
        <v>1542</v>
      </c>
      <c r="Y201" s="91">
        <v>705</v>
      </c>
      <c r="Z201" t="s">
        <v>3655</v>
      </c>
      <c r="AH201" s="4">
        <v>450400</v>
      </c>
      <c r="AI201" s="4" t="s">
        <v>4190</v>
      </c>
    </row>
    <row r="202" spans="5:35" ht="27">
      <c r="E202" s="59" t="s">
        <v>1543</v>
      </c>
      <c r="F202" s="59" t="s">
        <v>1544</v>
      </c>
      <c r="Y202" s="91">
        <v>706</v>
      </c>
      <c r="Z202" t="s">
        <v>3656</v>
      </c>
      <c r="AH202" s="4">
        <v>450500</v>
      </c>
      <c r="AI202" s="4" t="s">
        <v>4191</v>
      </c>
    </row>
    <row r="203" spans="5:35" ht="27">
      <c r="E203" s="59" t="s">
        <v>1545</v>
      </c>
      <c r="F203" s="59" t="s">
        <v>1546</v>
      </c>
      <c r="Y203" s="91">
        <v>710</v>
      </c>
      <c r="Z203" t="s">
        <v>3657</v>
      </c>
      <c r="AH203" s="4">
        <v>450600</v>
      </c>
      <c r="AI203" s="4" t="s">
        <v>4192</v>
      </c>
    </row>
    <row r="204" spans="5:35" ht="13.5">
      <c r="E204" s="59" t="s">
        <v>1547</v>
      </c>
      <c r="F204" s="59" t="s">
        <v>1548</v>
      </c>
      <c r="Y204" s="91">
        <v>716</v>
      </c>
      <c r="Z204" t="s">
        <v>3658</v>
      </c>
      <c r="AH204" s="4">
        <v>450601</v>
      </c>
      <c r="AI204" s="4" t="s">
        <v>4193</v>
      </c>
    </row>
    <row r="205" spans="5:35" ht="27">
      <c r="E205" s="59" t="s">
        <v>1549</v>
      </c>
      <c r="F205" s="59" t="s">
        <v>1550</v>
      </c>
      <c r="Y205" s="91">
        <v>724</v>
      </c>
      <c r="Z205" t="s">
        <v>3659</v>
      </c>
      <c r="AH205" s="4">
        <v>450602</v>
      </c>
      <c r="AI205" s="4" t="s">
        <v>4194</v>
      </c>
    </row>
    <row r="206" spans="5:35" ht="27">
      <c r="E206" s="59" t="s">
        <v>1551</v>
      </c>
      <c r="F206" s="59" t="s">
        <v>1552</v>
      </c>
      <c r="Y206" s="91">
        <v>728</v>
      </c>
      <c r="Z206" t="s">
        <v>3660</v>
      </c>
      <c r="AH206" s="4">
        <v>450700</v>
      </c>
      <c r="AI206" s="4" t="s">
        <v>4195</v>
      </c>
    </row>
    <row r="207" spans="5:35" ht="27">
      <c r="E207" s="59" t="s">
        <v>1553</v>
      </c>
      <c r="F207" s="59" t="s">
        <v>1554</v>
      </c>
      <c r="Y207" s="91">
        <v>732</v>
      </c>
      <c r="Z207" t="s">
        <v>3661</v>
      </c>
      <c r="AH207" s="4">
        <v>450701</v>
      </c>
      <c r="AI207" s="4" t="s">
        <v>4196</v>
      </c>
    </row>
    <row r="208" spans="5:35" ht="13.5">
      <c r="E208" s="59" t="s">
        <v>1555</v>
      </c>
      <c r="F208" s="59" t="s">
        <v>1556</v>
      </c>
      <c r="Y208" s="91">
        <v>736</v>
      </c>
      <c r="Z208" t="s">
        <v>3662</v>
      </c>
      <c r="AH208" s="4">
        <v>450702</v>
      </c>
      <c r="AI208" s="4" t="s">
        <v>4197</v>
      </c>
    </row>
    <row r="209" spans="5:35" ht="13.5">
      <c r="E209" s="59" t="s">
        <v>1557</v>
      </c>
      <c r="F209" s="59" t="s">
        <v>1558</v>
      </c>
      <c r="Y209" s="91">
        <v>740</v>
      </c>
      <c r="Z209" t="s">
        <v>3663</v>
      </c>
      <c r="AH209" s="4">
        <v>450703</v>
      </c>
      <c r="AI209" s="4" t="s">
        <v>4198</v>
      </c>
    </row>
    <row r="210" spans="5:35" ht="27">
      <c r="E210" s="59" t="s">
        <v>1559</v>
      </c>
      <c r="F210" s="59" t="s">
        <v>1560</v>
      </c>
      <c r="Y210" s="91">
        <v>744</v>
      </c>
      <c r="Z210" t="s">
        <v>3664</v>
      </c>
      <c r="AH210" s="4">
        <v>450704</v>
      </c>
      <c r="AI210" s="4" t="s">
        <v>4199</v>
      </c>
    </row>
    <row r="211" spans="5:35" ht="27">
      <c r="E211" s="59" t="s">
        <v>1561</v>
      </c>
      <c r="F211" s="59" t="s">
        <v>1562</v>
      </c>
      <c r="Y211" s="91">
        <v>748</v>
      </c>
      <c r="Z211" t="s">
        <v>3665</v>
      </c>
      <c r="AH211" s="4">
        <v>450800</v>
      </c>
      <c r="AI211" s="4" t="s">
        <v>4200</v>
      </c>
    </row>
    <row r="212" spans="5:35" ht="27">
      <c r="E212" s="59" t="s">
        <v>1563</v>
      </c>
      <c r="F212" s="59" t="s">
        <v>1564</v>
      </c>
      <c r="Y212" s="91">
        <v>752</v>
      </c>
      <c r="Z212" t="s">
        <v>3666</v>
      </c>
      <c r="AH212" s="4">
        <v>450801</v>
      </c>
      <c r="AI212" s="4" t="s">
        <v>4201</v>
      </c>
    </row>
    <row r="213" spans="5:35" ht="13.5">
      <c r="E213" s="59" t="s">
        <v>1565</v>
      </c>
      <c r="F213" s="59" t="s">
        <v>1566</v>
      </c>
      <c r="Y213" s="91">
        <v>756</v>
      </c>
      <c r="Z213" t="s">
        <v>3667</v>
      </c>
      <c r="AH213" s="4">
        <v>450802</v>
      </c>
      <c r="AI213" s="4" t="s">
        <v>4202</v>
      </c>
    </row>
    <row r="214" spans="5:35" ht="27">
      <c r="E214" s="59" t="s">
        <v>1567</v>
      </c>
      <c r="F214" s="59" t="s">
        <v>1568</v>
      </c>
      <c r="Y214" s="91">
        <v>760</v>
      </c>
      <c r="Z214" t="s">
        <v>3668</v>
      </c>
      <c r="AH214" s="4">
        <v>450803</v>
      </c>
      <c r="AI214" s="4" t="s">
        <v>4203</v>
      </c>
    </row>
    <row r="215" spans="5:35" ht="13.5">
      <c r="E215" s="59" t="s">
        <v>1569</v>
      </c>
      <c r="F215" s="59" t="s">
        <v>1570</v>
      </c>
      <c r="Y215" s="91">
        <v>762</v>
      </c>
      <c r="Z215" t="s">
        <v>3669</v>
      </c>
      <c r="AH215" s="4">
        <v>450804</v>
      </c>
      <c r="AI215" s="4" t="s">
        <v>4204</v>
      </c>
    </row>
    <row r="216" spans="5:35" ht="13.5">
      <c r="E216" s="59" t="s">
        <v>1571</v>
      </c>
      <c r="F216" s="59" t="s">
        <v>1572</v>
      </c>
      <c r="Y216" s="91">
        <v>764</v>
      </c>
      <c r="Z216" t="s">
        <v>3670</v>
      </c>
      <c r="AH216" s="4">
        <v>460000</v>
      </c>
      <c r="AI216" s="4" t="s">
        <v>4205</v>
      </c>
    </row>
    <row r="217" spans="5:35" ht="13.5">
      <c r="E217" s="59" t="s">
        <v>1573</v>
      </c>
      <c r="F217" s="59" t="s">
        <v>1574</v>
      </c>
      <c r="Y217" s="91">
        <v>768</v>
      </c>
      <c r="Z217" t="s">
        <v>3671</v>
      </c>
      <c r="AH217" s="4">
        <v>460100</v>
      </c>
      <c r="AI217" s="4" t="s">
        <v>4206</v>
      </c>
    </row>
    <row r="218" spans="5:35" ht="13.5">
      <c r="E218" s="59" t="s">
        <v>1575</v>
      </c>
      <c r="F218" s="59" t="s">
        <v>1576</v>
      </c>
      <c r="Y218" s="91">
        <v>772</v>
      </c>
      <c r="Z218" t="s">
        <v>3672</v>
      </c>
      <c r="AH218" s="4">
        <v>460101</v>
      </c>
      <c r="AI218" s="4" t="s">
        <v>4207</v>
      </c>
    </row>
    <row r="219" spans="5:35" ht="13.5">
      <c r="E219" s="59" t="s">
        <v>1577</v>
      </c>
      <c r="F219" s="59" t="s">
        <v>1578</v>
      </c>
      <c r="Y219" s="91">
        <v>776</v>
      </c>
      <c r="Z219" t="s">
        <v>3673</v>
      </c>
      <c r="AH219" s="4">
        <v>460102</v>
      </c>
      <c r="AI219" s="4" t="s">
        <v>4208</v>
      </c>
    </row>
    <row r="220" spans="5:35" ht="13.5">
      <c r="E220" s="59" t="s">
        <v>1579</v>
      </c>
      <c r="F220" s="59" t="s">
        <v>1580</v>
      </c>
      <c r="Y220" s="91">
        <v>780</v>
      </c>
      <c r="Z220" t="s">
        <v>3674</v>
      </c>
      <c r="AH220" s="4">
        <v>460103</v>
      </c>
      <c r="AI220" s="4" t="s">
        <v>4209</v>
      </c>
    </row>
    <row r="221" spans="5:35" ht="27">
      <c r="E221" s="59" t="s">
        <v>1581</v>
      </c>
      <c r="F221" s="59" t="s">
        <v>1582</v>
      </c>
      <c r="Y221" s="91">
        <v>784</v>
      </c>
      <c r="Z221" t="s">
        <v>3675</v>
      </c>
      <c r="AH221" s="4">
        <v>460104</v>
      </c>
      <c r="AI221" s="4" t="s">
        <v>4210</v>
      </c>
    </row>
    <row r="222" spans="5:35" ht="13.5">
      <c r="E222" s="59" t="s">
        <v>1583</v>
      </c>
      <c r="F222" s="59" t="s">
        <v>1584</v>
      </c>
      <c r="Y222" s="91">
        <v>788</v>
      </c>
      <c r="Z222" t="s">
        <v>3676</v>
      </c>
      <c r="AH222" s="4">
        <v>460200</v>
      </c>
      <c r="AI222" s="4" t="s">
        <v>4211</v>
      </c>
    </row>
    <row r="223" spans="5:35" ht="13.5">
      <c r="E223" s="59" t="s">
        <v>1585</v>
      </c>
      <c r="F223" s="59" t="s">
        <v>1586</v>
      </c>
      <c r="Y223" s="91">
        <v>792</v>
      </c>
      <c r="Z223" t="s">
        <v>3677</v>
      </c>
      <c r="AH223" s="4">
        <v>460201</v>
      </c>
      <c r="AI223" s="4" t="s">
        <v>4212</v>
      </c>
    </row>
    <row r="224" spans="5:35" ht="13.5">
      <c r="E224" s="59" t="s">
        <v>1587</v>
      </c>
      <c r="F224" s="59" t="s">
        <v>1588</v>
      </c>
      <c r="Y224" s="91">
        <v>795</v>
      </c>
      <c r="Z224" t="s">
        <v>3678</v>
      </c>
      <c r="AH224" s="4">
        <v>460202</v>
      </c>
      <c r="AI224" s="4" t="s">
        <v>4213</v>
      </c>
    </row>
    <row r="225" spans="5:35" ht="27">
      <c r="E225" s="59" t="s">
        <v>1589</v>
      </c>
      <c r="F225" s="59" t="s">
        <v>1590</v>
      </c>
      <c r="Y225" s="91">
        <v>796</v>
      </c>
      <c r="Z225" t="s">
        <v>3679</v>
      </c>
      <c r="AH225" s="4">
        <v>460300</v>
      </c>
      <c r="AI225" s="4" t="s">
        <v>4214</v>
      </c>
    </row>
    <row r="226" spans="5:35" ht="27">
      <c r="E226" s="59" t="s">
        <v>1591</v>
      </c>
      <c r="F226" s="59" t="s">
        <v>1592</v>
      </c>
      <c r="Y226" s="91">
        <v>798</v>
      </c>
      <c r="Z226" t="s">
        <v>3680</v>
      </c>
      <c r="AH226" s="4">
        <v>460301</v>
      </c>
      <c r="AI226" s="4" t="s">
        <v>4215</v>
      </c>
    </row>
    <row r="227" spans="5:35" ht="40.5">
      <c r="E227" s="59" t="s">
        <v>1593</v>
      </c>
      <c r="F227" s="59" t="s">
        <v>1594</v>
      </c>
      <c r="Y227" s="91">
        <v>800</v>
      </c>
      <c r="Z227" t="s">
        <v>3681</v>
      </c>
      <c r="AH227" s="4">
        <v>460302</v>
      </c>
      <c r="AI227" s="4" t="s">
        <v>4216</v>
      </c>
    </row>
    <row r="228" spans="5:35" ht="13.5">
      <c r="E228" s="59" t="s">
        <v>1595</v>
      </c>
      <c r="F228" s="59" t="s">
        <v>1596</v>
      </c>
      <c r="Y228" s="91">
        <v>804</v>
      </c>
      <c r="Z228" t="s">
        <v>3682</v>
      </c>
      <c r="AH228" s="4">
        <v>460303</v>
      </c>
      <c r="AI228" s="4" t="s">
        <v>4217</v>
      </c>
    </row>
    <row r="229" spans="5:35" ht="27">
      <c r="E229" s="59" t="s">
        <v>1597</v>
      </c>
      <c r="F229" s="59" t="s">
        <v>1598</v>
      </c>
      <c r="Y229" s="91">
        <v>807</v>
      </c>
      <c r="Z229" t="s">
        <v>3683</v>
      </c>
      <c r="AH229" s="4">
        <v>460304</v>
      </c>
      <c r="AI229" s="4" t="s">
        <v>4218</v>
      </c>
    </row>
    <row r="230" spans="5:35" ht="13.5">
      <c r="E230" s="59" t="s">
        <v>1599</v>
      </c>
      <c r="F230" s="59" t="s">
        <v>1600</v>
      </c>
      <c r="Y230" s="91">
        <v>818</v>
      </c>
      <c r="Z230" t="s">
        <v>3684</v>
      </c>
      <c r="AH230" s="4">
        <v>460400</v>
      </c>
      <c r="AI230" s="4" t="s">
        <v>4219</v>
      </c>
    </row>
    <row r="231" spans="5:35" ht="13.5">
      <c r="E231" s="59" t="s">
        <v>1601</v>
      </c>
      <c r="F231" s="59" t="s">
        <v>1602</v>
      </c>
      <c r="Y231" s="91">
        <v>826</v>
      </c>
      <c r="Z231" t="s">
        <v>3685</v>
      </c>
      <c r="AH231" s="4">
        <v>460401</v>
      </c>
      <c r="AI231" s="4" t="s">
        <v>4220</v>
      </c>
    </row>
    <row r="232" spans="5:35" ht="27">
      <c r="E232" s="59" t="s">
        <v>1603</v>
      </c>
      <c r="F232" s="59" t="s">
        <v>1604</v>
      </c>
      <c r="Y232" s="91">
        <v>831</v>
      </c>
      <c r="Z232" t="s">
        <v>3686</v>
      </c>
      <c r="AH232" s="4">
        <v>460402</v>
      </c>
      <c r="AI232" s="4" t="s">
        <v>4221</v>
      </c>
    </row>
    <row r="233" spans="5:35" ht="13.5">
      <c r="E233" s="59" t="s">
        <v>1605</v>
      </c>
      <c r="F233" s="59" t="s">
        <v>1606</v>
      </c>
      <c r="Y233" s="91">
        <v>834</v>
      </c>
      <c r="Z233" t="s">
        <v>3687</v>
      </c>
      <c r="AH233" s="4">
        <v>460403</v>
      </c>
      <c r="AI233" s="4" t="s">
        <v>4222</v>
      </c>
    </row>
    <row r="234" spans="5:35" ht="27">
      <c r="E234" s="59" t="s">
        <v>1607</v>
      </c>
      <c r="F234" s="59" t="s">
        <v>1608</v>
      </c>
      <c r="Y234" s="91">
        <v>840</v>
      </c>
      <c r="Z234" t="s">
        <v>3688</v>
      </c>
      <c r="AH234" s="4">
        <v>460404</v>
      </c>
      <c r="AI234" s="4" t="s">
        <v>4223</v>
      </c>
    </row>
    <row r="235" spans="5:35" ht="13.5">
      <c r="E235" s="59" t="s">
        <v>1609</v>
      </c>
      <c r="F235" s="59" t="s">
        <v>1610</v>
      </c>
      <c r="Y235" s="91">
        <v>850</v>
      </c>
      <c r="Z235" t="s">
        <v>3689</v>
      </c>
      <c r="AH235" s="4">
        <v>460405</v>
      </c>
      <c r="AI235" s="4" t="s">
        <v>4224</v>
      </c>
    </row>
    <row r="236" spans="5:35" ht="13.5">
      <c r="E236" s="59" t="s">
        <v>1611</v>
      </c>
      <c r="F236" s="59" t="s">
        <v>1612</v>
      </c>
      <c r="Y236" s="91">
        <v>854</v>
      </c>
      <c r="Z236" t="s">
        <v>3690</v>
      </c>
      <c r="AH236" s="4">
        <v>460406</v>
      </c>
      <c r="AI236" s="4" t="s">
        <v>4225</v>
      </c>
    </row>
    <row r="237" spans="5:35" ht="27">
      <c r="E237" s="59" t="s">
        <v>1613</v>
      </c>
      <c r="F237" s="59" t="s">
        <v>1614</v>
      </c>
      <c r="Y237" s="91">
        <v>858</v>
      </c>
      <c r="Z237" t="s">
        <v>3691</v>
      </c>
      <c r="AH237" s="4">
        <v>460407</v>
      </c>
      <c r="AI237" s="4" t="s">
        <v>4226</v>
      </c>
    </row>
    <row r="238" spans="5:35" ht="13.5">
      <c r="E238" s="59" t="s">
        <v>1615</v>
      </c>
      <c r="F238" s="59" t="s">
        <v>1616</v>
      </c>
      <c r="Y238" s="91">
        <v>860</v>
      </c>
      <c r="Z238" t="s">
        <v>3692</v>
      </c>
      <c r="AH238" s="4">
        <v>460408</v>
      </c>
      <c r="AI238" s="4" t="s">
        <v>4227</v>
      </c>
    </row>
    <row r="239" spans="5:35" ht="13.5">
      <c r="E239" s="59" t="s">
        <v>1617</v>
      </c>
      <c r="F239" s="59" t="s">
        <v>1618</v>
      </c>
      <c r="Y239" s="91">
        <v>862</v>
      </c>
      <c r="Z239" t="s">
        <v>3693</v>
      </c>
      <c r="AH239" s="4">
        <v>470000</v>
      </c>
      <c r="AI239" s="4" t="s">
        <v>4228</v>
      </c>
    </row>
    <row r="240" spans="5:35" ht="27">
      <c r="E240" s="59" t="s">
        <v>1619</v>
      </c>
      <c r="F240" s="59" t="s">
        <v>1620</v>
      </c>
      <c r="Y240" s="91">
        <v>876</v>
      </c>
      <c r="Z240" t="s">
        <v>3694</v>
      </c>
      <c r="AH240" s="4">
        <v>470100</v>
      </c>
      <c r="AI240" s="4" t="s">
        <v>4229</v>
      </c>
    </row>
    <row r="241" spans="5:35" ht="27">
      <c r="E241" s="59" t="s">
        <v>1621</v>
      </c>
      <c r="F241" s="59" t="s">
        <v>1622</v>
      </c>
      <c r="Y241" s="91">
        <v>882</v>
      </c>
      <c r="Z241" t="s">
        <v>3695</v>
      </c>
      <c r="AH241" s="4">
        <v>470101</v>
      </c>
      <c r="AI241" s="4" t="s">
        <v>4230</v>
      </c>
    </row>
    <row r="242" spans="5:35" ht="27">
      <c r="E242" s="59" t="s">
        <v>1623</v>
      </c>
      <c r="F242" s="59" t="s">
        <v>1624</v>
      </c>
      <c r="Y242" s="91">
        <v>887</v>
      </c>
      <c r="Z242" t="s">
        <v>3696</v>
      </c>
      <c r="AH242" s="4">
        <v>470102</v>
      </c>
      <c r="AI242" s="4" t="s">
        <v>4231</v>
      </c>
    </row>
    <row r="243" spans="5:35" ht="27">
      <c r="E243" s="59" t="s">
        <v>1625</v>
      </c>
      <c r="F243" s="59" t="s">
        <v>1626</v>
      </c>
      <c r="Y243" s="91">
        <v>891</v>
      </c>
      <c r="Z243" t="s">
        <v>3697</v>
      </c>
      <c r="AH243" s="4">
        <v>470103</v>
      </c>
      <c r="AI243" s="4" t="s">
        <v>4232</v>
      </c>
    </row>
    <row r="244" spans="5:35" ht="40.5">
      <c r="E244" s="59" t="s">
        <v>1627</v>
      </c>
      <c r="F244" s="59" t="s">
        <v>1628</v>
      </c>
      <c r="Y244" s="91">
        <v>894</v>
      </c>
      <c r="Z244" t="s">
        <v>3698</v>
      </c>
      <c r="AH244" s="4">
        <v>470104</v>
      </c>
      <c r="AI244" s="4" t="s">
        <v>4233</v>
      </c>
    </row>
    <row r="245" spans="5:35" ht="40.5">
      <c r="E245" s="59" t="s">
        <v>1629</v>
      </c>
      <c r="F245" s="59" t="s">
        <v>1630</v>
      </c>
      <c r="AH245" s="4">
        <v>470105</v>
      </c>
      <c r="AI245" s="4" t="s">
        <v>4234</v>
      </c>
    </row>
    <row r="246" spans="5:35" ht="27">
      <c r="E246" s="59" t="s">
        <v>1631</v>
      </c>
      <c r="F246" s="59" t="s">
        <v>1632</v>
      </c>
      <c r="AH246" s="4">
        <v>470106</v>
      </c>
      <c r="AI246" s="4" t="s">
        <v>4235</v>
      </c>
    </row>
    <row r="247" spans="5:35" ht="27">
      <c r="E247" s="59" t="s">
        <v>1633</v>
      </c>
      <c r="F247" s="59" t="s">
        <v>1634</v>
      </c>
      <c r="AH247" s="4">
        <v>470200</v>
      </c>
      <c r="AI247" s="4" t="s">
        <v>4236</v>
      </c>
    </row>
    <row r="248" spans="5:35" ht="27">
      <c r="E248" s="59" t="s">
        <v>1635</v>
      </c>
      <c r="F248" s="59" t="s">
        <v>1636</v>
      </c>
      <c r="AH248" s="4">
        <v>470201</v>
      </c>
      <c r="AI248" s="4" t="s">
        <v>4237</v>
      </c>
    </row>
    <row r="249" spans="5:35" ht="27">
      <c r="E249" s="59" t="s">
        <v>1637</v>
      </c>
      <c r="F249" s="59" t="s">
        <v>1638</v>
      </c>
      <c r="AH249" s="4">
        <v>470202</v>
      </c>
      <c r="AI249" s="4" t="s">
        <v>4238</v>
      </c>
    </row>
    <row r="250" spans="5:35" ht="27">
      <c r="E250" s="59" t="s">
        <v>1639</v>
      </c>
      <c r="F250" s="59" t="s">
        <v>1640</v>
      </c>
      <c r="AH250" s="4">
        <v>470203</v>
      </c>
      <c r="AI250" s="4" t="s">
        <v>4239</v>
      </c>
    </row>
    <row r="251" spans="5:35" ht="27">
      <c r="E251" s="59" t="s">
        <v>1641</v>
      </c>
      <c r="F251" s="59" t="s">
        <v>1642</v>
      </c>
      <c r="AH251" s="4">
        <v>470204</v>
      </c>
      <c r="AI251" s="4" t="s">
        <v>4240</v>
      </c>
    </row>
    <row r="252" spans="5:35" ht="27">
      <c r="E252" s="59" t="s">
        <v>1643</v>
      </c>
      <c r="F252" s="59" t="s">
        <v>1644</v>
      </c>
      <c r="AH252" s="4">
        <v>470205</v>
      </c>
      <c r="AI252" s="4" t="s">
        <v>4241</v>
      </c>
    </row>
    <row r="253" spans="5:35" ht="27">
      <c r="E253" s="59" t="s">
        <v>1645</v>
      </c>
      <c r="F253" s="59" t="s">
        <v>1646</v>
      </c>
      <c r="AH253" s="4">
        <v>470300</v>
      </c>
      <c r="AI253" s="4" t="s">
        <v>4242</v>
      </c>
    </row>
    <row r="254" spans="5:35" ht="27">
      <c r="E254" s="59" t="s">
        <v>1647</v>
      </c>
      <c r="F254" s="59" t="s">
        <v>1648</v>
      </c>
      <c r="AH254" s="4">
        <v>470301</v>
      </c>
      <c r="AI254" s="4" t="s">
        <v>4243</v>
      </c>
    </row>
    <row r="255" spans="5:35" ht="27">
      <c r="E255" s="59" t="s">
        <v>1649</v>
      </c>
      <c r="F255" s="59" t="s">
        <v>1650</v>
      </c>
      <c r="AH255" s="4">
        <v>470302</v>
      </c>
      <c r="AI255" s="4" t="s">
        <v>4244</v>
      </c>
    </row>
    <row r="256" spans="5:35" ht="27">
      <c r="E256" s="59" t="s">
        <v>1651</v>
      </c>
      <c r="F256" s="59" t="s">
        <v>1652</v>
      </c>
      <c r="AH256" s="4">
        <v>470303</v>
      </c>
      <c r="AI256" s="4" t="s">
        <v>4245</v>
      </c>
    </row>
    <row r="257" spans="5:35" ht="27">
      <c r="E257" s="59" t="s">
        <v>1653</v>
      </c>
      <c r="F257" s="59" t="s">
        <v>1654</v>
      </c>
      <c r="AH257" s="4">
        <v>470304</v>
      </c>
      <c r="AI257" s="4" t="s">
        <v>4246</v>
      </c>
    </row>
    <row r="258" spans="5:35" ht="27">
      <c r="E258" s="59" t="s">
        <v>1655</v>
      </c>
      <c r="F258" s="59" t="s">
        <v>1656</v>
      </c>
      <c r="AH258" s="4">
        <v>470305</v>
      </c>
      <c r="AI258" s="4" t="s">
        <v>4247</v>
      </c>
    </row>
    <row r="259" spans="5:35" ht="40.5">
      <c r="E259" s="59" t="s">
        <v>1657</v>
      </c>
      <c r="F259" s="59" t="s">
        <v>1658</v>
      </c>
      <c r="AH259" s="4">
        <v>470306</v>
      </c>
      <c r="AI259" s="4" t="s">
        <v>4248</v>
      </c>
    </row>
    <row r="260" spans="5:35" ht="27">
      <c r="E260" s="59" t="s">
        <v>1659</v>
      </c>
      <c r="F260" s="59" t="s">
        <v>1660</v>
      </c>
      <c r="AH260" s="4">
        <v>470400</v>
      </c>
      <c r="AI260" s="4" t="s">
        <v>4249</v>
      </c>
    </row>
    <row r="261" spans="5:35" ht="27">
      <c r="E261" s="59" t="s">
        <v>1661</v>
      </c>
      <c r="F261" s="59" t="s">
        <v>1662</v>
      </c>
      <c r="AH261" s="4">
        <v>470401</v>
      </c>
      <c r="AI261" s="4" t="s">
        <v>4250</v>
      </c>
    </row>
    <row r="262" spans="5:35" ht="27">
      <c r="E262" s="59" t="s">
        <v>1663</v>
      </c>
      <c r="F262" s="59" t="s">
        <v>1664</v>
      </c>
      <c r="AH262" s="4">
        <v>470402</v>
      </c>
      <c r="AI262" s="4" t="s">
        <v>4251</v>
      </c>
    </row>
    <row r="263" spans="5:35" ht="40.5">
      <c r="E263" s="59" t="s">
        <v>1665</v>
      </c>
      <c r="F263" s="59" t="s">
        <v>1666</v>
      </c>
      <c r="AH263" s="4">
        <v>470500</v>
      </c>
      <c r="AI263" s="4" t="s">
        <v>4252</v>
      </c>
    </row>
    <row r="264" spans="5:35" ht="27">
      <c r="E264" s="59" t="s">
        <v>1667</v>
      </c>
      <c r="F264" s="59" t="s">
        <v>1668</v>
      </c>
      <c r="AH264" s="4">
        <v>470501</v>
      </c>
      <c r="AI264" s="4" t="s">
        <v>4253</v>
      </c>
    </row>
    <row r="265" spans="5:35" ht="27">
      <c r="E265" s="59" t="s">
        <v>1669</v>
      </c>
      <c r="F265" s="59" t="s">
        <v>1670</v>
      </c>
      <c r="AH265" s="4">
        <v>470502</v>
      </c>
      <c r="AI265" s="4" t="s">
        <v>4254</v>
      </c>
    </row>
    <row r="266" spans="5:35" ht="27">
      <c r="E266" s="59" t="s">
        <v>1671</v>
      </c>
      <c r="F266" s="59" t="s">
        <v>1672</v>
      </c>
      <c r="AH266" s="4">
        <v>470503</v>
      </c>
      <c r="AI266" s="4" t="s">
        <v>4255</v>
      </c>
    </row>
    <row r="267" spans="5:35" ht="27">
      <c r="E267" s="59" t="s">
        <v>1673</v>
      </c>
      <c r="F267" s="59" t="s">
        <v>1674</v>
      </c>
      <c r="AH267" s="4">
        <v>470504</v>
      </c>
      <c r="AI267" s="4" t="s">
        <v>4256</v>
      </c>
    </row>
    <row r="268" spans="5:35" ht="27">
      <c r="E268" s="59" t="s">
        <v>1675</v>
      </c>
      <c r="F268" s="59" t="s">
        <v>1676</v>
      </c>
      <c r="AH268" s="4">
        <v>470600</v>
      </c>
      <c r="AI268" s="4" t="s">
        <v>4257</v>
      </c>
    </row>
    <row r="269" spans="5:35" ht="13.5">
      <c r="E269" s="59" t="s">
        <v>1677</v>
      </c>
      <c r="F269" s="59" t="s">
        <v>1678</v>
      </c>
      <c r="AH269" s="4">
        <v>470700</v>
      </c>
      <c r="AI269" s="4" t="s">
        <v>4258</v>
      </c>
    </row>
    <row r="270" spans="5:35" ht="54">
      <c r="E270" s="59" t="s">
        <v>1679</v>
      </c>
      <c r="F270" s="59" t="s">
        <v>1680</v>
      </c>
      <c r="AH270" s="4">
        <v>470701</v>
      </c>
      <c r="AI270" s="4" t="s">
        <v>4259</v>
      </c>
    </row>
    <row r="271" spans="5:35" ht="27">
      <c r="E271" s="59" t="s">
        <v>1681</v>
      </c>
      <c r="F271" s="59" t="s">
        <v>1682</v>
      </c>
      <c r="AH271" s="4">
        <v>470702</v>
      </c>
      <c r="AI271" s="4" t="s">
        <v>4260</v>
      </c>
    </row>
    <row r="272" spans="5:35" ht="27">
      <c r="E272" s="59" t="s">
        <v>1683</v>
      </c>
      <c r="F272" s="59" t="s">
        <v>1684</v>
      </c>
      <c r="AH272" s="4">
        <v>470703</v>
      </c>
      <c r="AI272" s="4" t="s">
        <v>4261</v>
      </c>
    </row>
    <row r="273" spans="5:35" ht="40.5">
      <c r="E273" s="59" t="s">
        <v>1685</v>
      </c>
      <c r="F273" s="59" t="s">
        <v>1686</v>
      </c>
      <c r="AH273" s="4">
        <v>470800</v>
      </c>
      <c r="AI273" s="4" t="s">
        <v>4262</v>
      </c>
    </row>
    <row r="274" spans="5:35" ht="27">
      <c r="E274" s="59" t="s">
        <v>1687</v>
      </c>
      <c r="F274" s="59" t="s">
        <v>1688</v>
      </c>
      <c r="AH274" s="4">
        <v>470801</v>
      </c>
      <c r="AI274" s="4" t="s">
        <v>4263</v>
      </c>
    </row>
    <row r="275" spans="5:35" ht="40.5">
      <c r="E275" s="59" t="s">
        <v>1689</v>
      </c>
      <c r="F275" s="59" t="s">
        <v>1690</v>
      </c>
      <c r="AH275" s="4">
        <v>470802</v>
      </c>
      <c r="AI275" s="4" t="s">
        <v>4264</v>
      </c>
    </row>
    <row r="276" spans="5:35" ht="27">
      <c r="E276" s="59" t="s">
        <v>1691</v>
      </c>
      <c r="F276" s="59" t="s">
        <v>1692</v>
      </c>
      <c r="AH276" s="4">
        <v>470803</v>
      </c>
      <c r="AI276" s="4" t="s">
        <v>4265</v>
      </c>
    </row>
    <row r="277" spans="5:35" ht="40.5">
      <c r="E277" s="59" t="s">
        <v>1693</v>
      </c>
      <c r="F277" s="59" t="s">
        <v>1694</v>
      </c>
      <c r="AH277" s="4">
        <v>470804</v>
      </c>
      <c r="AI277" s="4" t="s">
        <v>4266</v>
      </c>
    </row>
    <row r="278" spans="5:35" ht="27">
      <c r="E278" s="59" t="s">
        <v>1695</v>
      </c>
      <c r="F278" s="59" t="s">
        <v>1696</v>
      </c>
      <c r="AH278" s="4">
        <v>470805</v>
      </c>
      <c r="AI278" s="4" t="s">
        <v>4267</v>
      </c>
    </row>
    <row r="279" spans="5:35" ht="27">
      <c r="E279" s="59" t="s">
        <v>1697</v>
      </c>
      <c r="F279" s="59" t="s">
        <v>1698</v>
      </c>
      <c r="AH279" s="4">
        <v>470806</v>
      </c>
      <c r="AI279" s="4" t="s">
        <v>4268</v>
      </c>
    </row>
    <row r="280" spans="5:35" ht="27">
      <c r="E280" s="59" t="s">
        <v>1699</v>
      </c>
      <c r="F280" s="59" t="s">
        <v>1700</v>
      </c>
      <c r="AH280" s="4">
        <v>470807</v>
      </c>
      <c r="AI280" s="4" t="s">
        <v>4269</v>
      </c>
    </row>
    <row r="281" spans="5:35" ht="27">
      <c r="E281" s="59" t="s">
        <v>1701</v>
      </c>
      <c r="F281" s="59" t="s">
        <v>1702</v>
      </c>
      <c r="AH281" s="4">
        <v>480000</v>
      </c>
      <c r="AI281" s="4" t="s">
        <v>4270</v>
      </c>
    </row>
    <row r="282" spans="5:35" ht="27">
      <c r="E282" s="59" t="s">
        <v>1703</v>
      </c>
      <c r="F282" s="59" t="s">
        <v>1704</v>
      </c>
      <c r="AH282" s="4">
        <v>480100</v>
      </c>
      <c r="AI282" s="4" t="s">
        <v>4271</v>
      </c>
    </row>
    <row r="283" spans="5:35" ht="27">
      <c r="E283" s="59" t="s">
        <v>1705</v>
      </c>
      <c r="F283" s="59" t="s">
        <v>1706</v>
      </c>
      <c r="AH283" s="4">
        <v>480101</v>
      </c>
      <c r="AI283" s="4" t="s">
        <v>4272</v>
      </c>
    </row>
    <row r="284" spans="5:35" ht="13.5">
      <c r="E284" s="59" t="s">
        <v>1707</v>
      </c>
      <c r="F284" s="59" t="s">
        <v>1708</v>
      </c>
      <c r="AH284" s="4">
        <v>480102</v>
      </c>
      <c r="AI284" s="4" t="s">
        <v>4273</v>
      </c>
    </row>
    <row r="285" spans="5:35" ht="27">
      <c r="E285" s="59" t="s">
        <v>1709</v>
      </c>
      <c r="F285" s="59" t="s">
        <v>1710</v>
      </c>
      <c r="AH285" s="4">
        <v>480103</v>
      </c>
      <c r="AI285" s="4" t="s">
        <v>4274</v>
      </c>
    </row>
    <row r="286" spans="5:35" ht="27">
      <c r="E286" s="59" t="s">
        <v>1711</v>
      </c>
      <c r="F286" s="59" t="s">
        <v>1712</v>
      </c>
      <c r="AH286" s="4">
        <v>480104</v>
      </c>
      <c r="AI286" s="4" t="s">
        <v>4275</v>
      </c>
    </row>
    <row r="287" spans="5:35" ht="40.5">
      <c r="E287" s="59" t="s">
        <v>1713</v>
      </c>
      <c r="F287" s="59" t="s">
        <v>1714</v>
      </c>
      <c r="AH287" s="4">
        <v>480105</v>
      </c>
      <c r="AI287" s="4" t="s">
        <v>4276</v>
      </c>
    </row>
    <row r="288" spans="5:35" ht="13.5">
      <c r="E288" s="59" t="s">
        <v>1715</v>
      </c>
      <c r="F288" s="59" t="s">
        <v>1716</v>
      </c>
      <c r="AH288" s="4">
        <v>480200</v>
      </c>
      <c r="AI288" s="4" t="s">
        <v>4277</v>
      </c>
    </row>
    <row r="289" spans="5:35" ht="27">
      <c r="E289" s="59" t="s">
        <v>1717</v>
      </c>
      <c r="F289" s="59" t="s">
        <v>1718</v>
      </c>
      <c r="AH289" s="4">
        <v>480201</v>
      </c>
      <c r="AI289" s="4" t="s">
        <v>4278</v>
      </c>
    </row>
    <row r="290" spans="5:35" ht="27">
      <c r="E290" s="59" t="s">
        <v>1719</v>
      </c>
      <c r="F290" s="59" t="s">
        <v>1720</v>
      </c>
      <c r="AH290" s="4">
        <v>480202</v>
      </c>
      <c r="AI290" s="4" t="s">
        <v>4279</v>
      </c>
    </row>
    <row r="291" spans="5:35" ht="27">
      <c r="E291" s="59" t="s">
        <v>1721</v>
      </c>
      <c r="F291" s="59" t="s">
        <v>1722</v>
      </c>
      <c r="AH291" s="4">
        <v>480203</v>
      </c>
      <c r="AI291" s="4" t="s">
        <v>4280</v>
      </c>
    </row>
    <row r="292" spans="5:35" ht="27">
      <c r="E292" s="59" t="s">
        <v>1723</v>
      </c>
      <c r="F292" s="59" t="s">
        <v>1724</v>
      </c>
      <c r="AH292" s="4">
        <v>480300</v>
      </c>
      <c r="AI292" s="4" t="s">
        <v>4281</v>
      </c>
    </row>
    <row r="293" spans="5:35" ht="13.5">
      <c r="E293" s="59" t="s">
        <v>1725</v>
      </c>
      <c r="F293" s="59" t="s">
        <v>1726</v>
      </c>
      <c r="AH293" s="4">
        <v>480301</v>
      </c>
      <c r="AI293" s="4" t="s">
        <v>4282</v>
      </c>
    </row>
    <row r="294" spans="5:35" ht="27">
      <c r="E294" s="59" t="s">
        <v>1727</v>
      </c>
      <c r="F294" s="59" t="s">
        <v>1728</v>
      </c>
      <c r="AH294" s="4">
        <v>480302</v>
      </c>
      <c r="AI294" s="4" t="s">
        <v>4283</v>
      </c>
    </row>
    <row r="295" spans="5:35" ht="27">
      <c r="E295" s="59" t="s">
        <v>1729</v>
      </c>
      <c r="F295" s="59" t="s">
        <v>1730</v>
      </c>
      <c r="AH295" s="4">
        <v>480303</v>
      </c>
      <c r="AI295" s="4" t="s">
        <v>4284</v>
      </c>
    </row>
    <row r="296" spans="5:35" ht="27">
      <c r="E296" s="59" t="s">
        <v>1731</v>
      </c>
      <c r="F296" s="59" t="s">
        <v>1732</v>
      </c>
      <c r="AH296" s="4">
        <v>480304</v>
      </c>
      <c r="AI296" s="4" t="s">
        <v>4285</v>
      </c>
    </row>
    <row r="297" spans="5:35" ht="13.5">
      <c r="E297" s="59" t="s">
        <v>1733</v>
      </c>
      <c r="F297" s="59" t="s">
        <v>1734</v>
      </c>
      <c r="AH297" s="4">
        <v>480305</v>
      </c>
      <c r="AI297" s="4" t="s">
        <v>4286</v>
      </c>
    </row>
    <row r="298" spans="5:35" ht="27">
      <c r="E298" s="59" t="s">
        <v>1735</v>
      </c>
      <c r="F298" s="59" t="s">
        <v>1736</v>
      </c>
      <c r="AH298" s="4">
        <v>480400</v>
      </c>
      <c r="AI298" s="4" t="s">
        <v>4287</v>
      </c>
    </row>
    <row r="299" spans="5:35" ht="27">
      <c r="E299" s="59" t="s">
        <v>1737</v>
      </c>
      <c r="F299" s="59" t="s">
        <v>1738</v>
      </c>
      <c r="AH299" s="4">
        <v>480401</v>
      </c>
      <c r="AI299" s="4" t="s">
        <v>4288</v>
      </c>
    </row>
    <row r="300" spans="5:35" ht="13.5">
      <c r="E300" s="59" t="s">
        <v>1739</v>
      </c>
      <c r="F300" s="59" t="s">
        <v>1740</v>
      </c>
      <c r="AH300" s="4">
        <v>480402</v>
      </c>
      <c r="AI300" s="4" t="s">
        <v>4289</v>
      </c>
    </row>
    <row r="301" spans="5:35" ht="27">
      <c r="E301" s="59" t="s">
        <v>1741</v>
      </c>
      <c r="F301" s="59" t="s">
        <v>1742</v>
      </c>
      <c r="AH301" s="4">
        <v>480403</v>
      </c>
      <c r="AI301" s="4" t="s">
        <v>4290</v>
      </c>
    </row>
    <row r="302" spans="5:35" ht="13.5">
      <c r="E302" s="59" t="s">
        <v>1743</v>
      </c>
      <c r="F302" s="59" t="s">
        <v>1744</v>
      </c>
      <c r="AH302" s="4">
        <v>480404</v>
      </c>
      <c r="AI302" s="4" t="s">
        <v>4291</v>
      </c>
    </row>
    <row r="303" spans="5:35" ht="27">
      <c r="E303" s="59" t="s">
        <v>1745</v>
      </c>
      <c r="F303" s="59" t="s">
        <v>1746</v>
      </c>
      <c r="AH303" s="4">
        <v>480405</v>
      </c>
      <c r="AI303" s="4" t="s">
        <v>4292</v>
      </c>
    </row>
    <row r="304" spans="5:35" ht="13.5">
      <c r="E304" s="59" t="s">
        <v>1747</v>
      </c>
      <c r="F304" s="59" t="s">
        <v>1748</v>
      </c>
      <c r="AH304" s="4">
        <v>480406</v>
      </c>
      <c r="AI304" s="4" t="s">
        <v>4293</v>
      </c>
    </row>
    <row r="305" spans="5:35" ht="27">
      <c r="E305" s="59" t="s">
        <v>1749</v>
      </c>
      <c r="F305" s="59" t="s">
        <v>1750</v>
      </c>
      <c r="AH305" s="4">
        <v>480407</v>
      </c>
      <c r="AI305" s="4" t="s">
        <v>4294</v>
      </c>
    </row>
    <row r="306" spans="5:35" ht="13.5">
      <c r="E306" s="59" t="s">
        <v>1751</v>
      </c>
      <c r="F306" s="59" t="s">
        <v>1752</v>
      </c>
      <c r="AH306" s="4">
        <v>480500</v>
      </c>
      <c r="AI306" s="4" t="s">
        <v>4295</v>
      </c>
    </row>
    <row r="307" spans="5:35" ht="27">
      <c r="E307" s="59" t="s">
        <v>1753</v>
      </c>
      <c r="F307" s="59" t="s">
        <v>1754</v>
      </c>
      <c r="AH307" s="4">
        <v>480501</v>
      </c>
      <c r="AI307" s="4" t="s">
        <v>4296</v>
      </c>
    </row>
    <row r="308" spans="5:35" ht="27">
      <c r="E308" s="59" t="s">
        <v>1755</v>
      </c>
      <c r="F308" s="59" t="s">
        <v>1756</v>
      </c>
      <c r="AH308" s="4">
        <v>480502</v>
      </c>
      <c r="AI308" s="4" t="s">
        <v>4297</v>
      </c>
    </row>
    <row r="309" spans="5:35" ht="40.5">
      <c r="E309" s="59" t="s">
        <v>1757</v>
      </c>
      <c r="F309" s="59" t="s">
        <v>1758</v>
      </c>
      <c r="AH309" s="4">
        <v>480503</v>
      </c>
      <c r="AI309" s="4" t="s">
        <v>4298</v>
      </c>
    </row>
    <row r="310" spans="5:35" ht="40.5">
      <c r="E310" s="59" t="s">
        <v>1759</v>
      </c>
      <c r="F310" s="59" t="s">
        <v>1760</v>
      </c>
      <c r="AH310" s="4">
        <v>480504</v>
      </c>
      <c r="AI310" s="4" t="s">
        <v>4299</v>
      </c>
    </row>
    <row r="311" spans="5:35" ht="13.5">
      <c r="E311" s="59" t="s">
        <v>1761</v>
      </c>
      <c r="F311" s="59" t="s">
        <v>1762</v>
      </c>
      <c r="AH311" s="4">
        <v>480600</v>
      </c>
      <c r="AI311" s="4" t="s">
        <v>4300</v>
      </c>
    </row>
    <row r="312" spans="5:35" ht="13.5">
      <c r="E312" s="59" t="s">
        <v>1763</v>
      </c>
      <c r="F312" s="59" t="s">
        <v>1764</v>
      </c>
      <c r="AH312" s="4">
        <v>480601</v>
      </c>
      <c r="AI312" s="4" t="s">
        <v>4301</v>
      </c>
    </row>
    <row r="313" spans="5:35" ht="13.5">
      <c r="E313" s="59" t="s">
        <v>1765</v>
      </c>
      <c r="F313" s="59" t="s">
        <v>1766</v>
      </c>
      <c r="AH313" s="4">
        <v>480602</v>
      </c>
      <c r="AI313" s="4" t="s">
        <v>4302</v>
      </c>
    </row>
    <row r="314" spans="5:35" ht="13.5">
      <c r="E314" s="59" t="s">
        <v>1767</v>
      </c>
      <c r="F314" s="59" t="s">
        <v>1768</v>
      </c>
      <c r="AH314" s="4">
        <v>480603</v>
      </c>
      <c r="AI314" s="4" t="s">
        <v>4303</v>
      </c>
    </row>
    <row r="315" spans="5:35" ht="13.5">
      <c r="E315" s="59" t="s">
        <v>1769</v>
      </c>
      <c r="F315" s="59" t="s">
        <v>1770</v>
      </c>
      <c r="AH315" s="4">
        <v>480604</v>
      </c>
      <c r="AI315" s="4" t="s">
        <v>4304</v>
      </c>
    </row>
    <row r="316" spans="5:35" ht="27">
      <c r="E316" s="59" t="s">
        <v>1771</v>
      </c>
      <c r="F316" s="59" t="s">
        <v>1772</v>
      </c>
      <c r="AH316" s="4">
        <v>480605</v>
      </c>
      <c r="AI316" s="4" t="s">
        <v>4305</v>
      </c>
    </row>
    <row r="317" spans="5:35" ht="27">
      <c r="E317" s="59" t="s">
        <v>1773</v>
      </c>
      <c r="F317" s="59" t="s">
        <v>1774</v>
      </c>
      <c r="AH317" s="4">
        <v>480700</v>
      </c>
      <c r="AI317" s="4" t="s">
        <v>4306</v>
      </c>
    </row>
    <row r="318" spans="5:35" ht="27">
      <c r="E318" s="59" t="s">
        <v>1775</v>
      </c>
      <c r="F318" s="59" t="s">
        <v>1776</v>
      </c>
      <c r="AH318" s="4">
        <v>480701</v>
      </c>
      <c r="AI318" s="4" t="s">
        <v>4307</v>
      </c>
    </row>
    <row r="319" spans="5:35" ht="27">
      <c r="E319" s="59" t="s">
        <v>1777</v>
      </c>
      <c r="F319" s="59" t="s">
        <v>1778</v>
      </c>
      <c r="AH319" s="4">
        <v>480702</v>
      </c>
      <c r="AI319" s="4" t="s">
        <v>4308</v>
      </c>
    </row>
    <row r="320" spans="5:35" ht="27">
      <c r="E320" s="59" t="s">
        <v>1779</v>
      </c>
      <c r="F320" s="59" t="s">
        <v>1780</v>
      </c>
      <c r="AH320" s="4">
        <v>480703</v>
      </c>
      <c r="AI320" s="4" t="s">
        <v>4309</v>
      </c>
    </row>
    <row r="321" spans="5:35" ht="40.5">
      <c r="E321" s="59" t="s">
        <v>1781</v>
      </c>
      <c r="F321" s="59" t="s">
        <v>1782</v>
      </c>
      <c r="AH321" s="4">
        <v>480704</v>
      </c>
      <c r="AI321" s="4" t="s">
        <v>4310</v>
      </c>
    </row>
    <row r="322" spans="5:35" ht="27">
      <c r="E322" s="59" t="s">
        <v>1783</v>
      </c>
      <c r="F322" s="59" t="s">
        <v>1784</v>
      </c>
      <c r="AH322" s="4">
        <v>480705</v>
      </c>
      <c r="AI322" s="4" t="s">
        <v>4311</v>
      </c>
    </row>
    <row r="323" spans="5:35" ht="40.5">
      <c r="E323" s="59" t="s">
        <v>1785</v>
      </c>
      <c r="F323" s="59" t="s">
        <v>1786</v>
      </c>
      <c r="AH323" s="4">
        <v>480800</v>
      </c>
      <c r="AI323" s="4" t="s">
        <v>4312</v>
      </c>
    </row>
    <row r="324" spans="5:35" ht="27">
      <c r="E324" s="59" t="s">
        <v>1787</v>
      </c>
      <c r="F324" s="59" t="s">
        <v>1788</v>
      </c>
      <c r="AH324" s="4">
        <v>480801</v>
      </c>
      <c r="AI324" s="4" t="s">
        <v>4313</v>
      </c>
    </row>
    <row r="325" spans="5:35" ht="27">
      <c r="E325" s="59" t="s">
        <v>1789</v>
      </c>
      <c r="F325" s="59" t="s">
        <v>1790</v>
      </c>
      <c r="AH325" s="4">
        <v>480802</v>
      </c>
      <c r="AI325" s="4" t="s">
        <v>4314</v>
      </c>
    </row>
    <row r="326" spans="5:35" ht="27">
      <c r="E326" s="59" t="s">
        <v>1791</v>
      </c>
      <c r="F326" s="59" t="s">
        <v>1792</v>
      </c>
      <c r="AH326" s="4">
        <v>480900</v>
      </c>
      <c r="AI326" s="4" t="s">
        <v>4315</v>
      </c>
    </row>
    <row r="327" spans="5:35" ht="13.5">
      <c r="E327" s="59" t="s">
        <v>1793</v>
      </c>
      <c r="F327" s="59" t="s">
        <v>1794</v>
      </c>
      <c r="AH327" s="4">
        <v>480901</v>
      </c>
      <c r="AI327" s="4" t="s">
        <v>4316</v>
      </c>
    </row>
    <row r="328" spans="5:35" ht="13.5">
      <c r="E328" s="59" t="s">
        <v>1795</v>
      </c>
      <c r="F328" s="59" t="s">
        <v>1796</v>
      </c>
      <c r="AH328" s="4">
        <v>480902</v>
      </c>
      <c r="AI328" s="4" t="s">
        <v>4317</v>
      </c>
    </row>
    <row r="329" spans="5:6" ht="13.5">
      <c r="E329" s="59" t="s">
        <v>1797</v>
      </c>
      <c r="F329" s="59" t="s">
        <v>1798</v>
      </c>
    </row>
    <row r="330" spans="5:6" ht="13.5">
      <c r="E330" s="59" t="s">
        <v>1799</v>
      </c>
      <c r="F330" s="59" t="s">
        <v>1800</v>
      </c>
    </row>
    <row r="331" spans="5:6" ht="13.5">
      <c r="E331" s="59" t="s">
        <v>1801</v>
      </c>
      <c r="F331" s="59" t="s">
        <v>1802</v>
      </c>
    </row>
    <row r="332" spans="5:6" ht="13.5">
      <c r="E332" s="59" t="s">
        <v>1803</v>
      </c>
      <c r="F332" s="59" t="s">
        <v>1804</v>
      </c>
    </row>
    <row r="333" spans="5:6" ht="13.5">
      <c r="E333" s="59" t="s">
        <v>1805</v>
      </c>
      <c r="F333" s="59" t="s">
        <v>1806</v>
      </c>
    </row>
    <row r="334" spans="5:6" ht="13.5">
      <c r="E334" s="59" t="s">
        <v>1807</v>
      </c>
      <c r="F334" s="59" t="s">
        <v>1808</v>
      </c>
    </row>
    <row r="335" spans="5:6" ht="13.5">
      <c r="E335" s="59" t="s">
        <v>1809</v>
      </c>
      <c r="F335" s="59" t="s">
        <v>1810</v>
      </c>
    </row>
    <row r="336" spans="5:6" ht="13.5">
      <c r="E336" s="59" t="s">
        <v>1811</v>
      </c>
      <c r="F336" s="59" t="s">
        <v>1812</v>
      </c>
    </row>
    <row r="337" spans="5:6" ht="13.5">
      <c r="E337" s="59" t="s">
        <v>1813</v>
      </c>
      <c r="F337" s="59" t="s">
        <v>1814</v>
      </c>
    </row>
    <row r="338" spans="5:6" ht="13.5">
      <c r="E338" s="59" t="s">
        <v>1815</v>
      </c>
      <c r="F338" s="59" t="s">
        <v>1816</v>
      </c>
    </row>
    <row r="339" spans="5:6" ht="13.5">
      <c r="E339" s="59" t="s">
        <v>1817</v>
      </c>
      <c r="F339" s="59" t="s">
        <v>1818</v>
      </c>
    </row>
    <row r="340" spans="5:6" ht="13.5">
      <c r="E340" s="59" t="s">
        <v>1819</v>
      </c>
      <c r="F340" s="59" t="s">
        <v>1820</v>
      </c>
    </row>
    <row r="341" spans="5:6" ht="13.5">
      <c r="E341" s="59" t="s">
        <v>1821</v>
      </c>
      <c r="F341" s="59" t="s">
        <v>1822</v>
      </c>
    </row>
    <row r="342" spans="5:6" ht="13.5">
      <c r="E342" s="59" t="s">
        <v>1823</v>
      </c>
      <c r="F342" s="59" t="s">
        <v>1824</v>
      </c>
    </row>
    <row r="343" spans="5:6" ht="13.5">
      <c r="E343" s="59" t="s">
        <v>1825</v>
      </c>
      <c r="F343" s="59" t="s">
        <v>1826</v>
      </c>
    </row>
    <row r="344" spans="5:6" ht="13.5">
      <c r="E344" s="59" t="s">
        <v>1827</v>
      </c>
      <c r="F344" s="59" t="s">
        <v>1828</v>
      </c>
    </row>
    <row r="345" spans="5:6" ht="13.5">
      <c r="E345" s="59" t="s">
        <v>1829</v>
      </c>
      <c r="F345" s="59" t="s">
        <v>1830</v>
      </c>
    </row>
    <row r="346" spans="5:6" ht="13.5">
      <c r="E346" s="59" t="s">
        <v>1831</v>
      </c>
      <c r="F346" s="59" t="s">
        <v>1832</v>
      </c>
    </row>
    <row r="347" spans="5:6" ht="13.5">
      <c r="E347" s="59" t="s">
        <v>1833</v>
      </c>
      <c r="F347" s="59" t="s">
        <v>1834</v>
      </c>
    </row>
    <row r="348" spans="5:6" ht="13.5">
      <c r="E348" s="59" t="s">
        <v>1835</v>
      </c>
      <c r="F348" s="59" t="s">
        <v>1836</v>
      </c>
    </row>
    <row r="349" spans="5:6" ht="13.5">
      <c r="E349" s="59" t="s">
        <v>1837</v>
      </c>
      <c r="F349" s="59" t="s">
        <v>1838</v>
      </c>
    </row>
    <row r="350" spans="5:6" ht="13.5">
      <c r="E350" s="59" t="s">
        <v>1839</v>
      </c>
      <c r="F350" s="59" t="s">
        <v>1840</v>
      </c>
    </row>
    <row r="351" spans="5:6" ht="13.5">
      <c r="E351" s="59" t="s">
        <v>1841</v>
      </c>
      <c r="F351" s="59" t="s">
        <v>1842</v>
      </c>
    </row>
    <row r="352" spans="5:6" ht="13.5">
      <c r="E352" s="59" t="s">
        <v>1843</v>
      </c>
      <c r="F352" s="59" t="s">
        <v>1844</v>
      </c>
    </row>
    <row r="353" spans="5:6" ht="13.5">
      <c r="E353" s="59" t="s">
        <v>1845</v>
      </c>
      <c r="F353" s="59" t="s">
        <v>1846</v>
      </c>
    </row>
    <row r="354" spans="5:6" ht="13.5">
      <c r="E354" s="59" t="s">
        <v>1847</v>
      </c>
      <c r="F354" s="59" t="s">
        <v>1848</v>
      </c>
    </row>
    <row r="355" spans="5:6" ht="13.5">
      <c r="E355" s="59" t="s">
        <v>1849</v>
      </c>
      <c r="F355" s="59" t="s">
        <v>1850</v>
      </c>
    </row>
    <row r="356" spans="5:6" ht="13.5">
      <c r="E356" s="59" t="s">
        <v>1851</v>
      </c>
      <c r="F356" s="59" t="s">
        <v>1852</v>
      </c>
    </row>
    <row r="357" spans="5:6" ht="13.5">
      <c r="E357" s="59" t="s">
        <v>1853</v>
      </c>
      <c r="F357" s="59" t="s">
        <v>1854</v>
      </c>
    </row>
    <row r="358" spans="5:6" ht="13.5">
      <c r="E358" s="59" t="s">
        <v>1855</v>
      </c>
      <c r="F358" s="59" t="s">
        <v>1856</v>
      </c>
    </row>
    <row r="359" spans="5:6" ht="13.5">
      <c r="E359" s="59" t="s">
        <v>1857</v>
      </c>
      <c r="F359" s="59" t="s">
        <v>1858</v>
      </c>
    </row>
    <row r="360" spans="5:6" ht="13.5">
      <c r="E360" s="59" t="s">
        <v>1859</v>
      </c>
      <c r="F360" s="59" t="s">
        <v>1860</v>
      </c>
    </row>
    <row r="361" spans="5:6" ht="13.5">
      <c r="E361" s="59" t="s">
        <v>1861</v>
      </c>
      <c r="F361" s="59" t="s">
        <v>1862</v>
      </c>
    </row>
    <row r="362" spans="5:6" ht="13.5">
      <c r="E362" s="59" t="s">
        <v>1863</v>
      </c>
      <c r="F362" s="59" t="s">
        <v>1864</v>
      </c>
    </row>
    <row r="363" spans="5:6" ht="13.5">
      <c r="E363" s="59" t="s">
        <v>1865</v>
      </c>
      <c r="F363" s="59" t="s">
        <v>1866</v>
      </c>
    </row>
    <row r="364" spans="5:6" ht="13.5">
      <c r="E364" s="59" t="s">
        <v>1867</v>
      </c>
      <c r="F364" s="59" t="s">
        <v>1868</v>
      </c>
    </row>
    <row r="365" spans="5:6" ht="13.5">
      <c r="E365" s="59" t="s">
        <v>1869</v>
      </c>
      <c r="F365" s="59" t="s">
        <v>1870</v>
      </c>
    </row>
    <row r="366" spans="5:6" ht="13.5">
      <c r="E366" s="59" t="s">
        <v>1871</v>
      </c>
      <c r="F366" s="59" t="s">
        <v>1872</v>
      </c>
    </row>
    <row r="367" spans="5:6" ht="13.5">
      <c r="E367" s="59" t="s">
        <v>1873</v>
      </c>
      <c r="F367" s="59" t="s">
        <v>1874</v>
      </c>
    </row>
    <row r="368" spans="5:6" ht="13.5">
      <c r="E368" s="59" t="s">
        <v>1875</v>
      </c>
      <c r="F368" s="59" t="s">
        <v>1876</v>
      </c>
    </row>
    <row r="369" spans="5:6" ht="13.5">
      <c r="E369" s="59" t="s">
        <v>1877</v>
      </c>
      <c r="F369" s="59" t="s">
        <v>1878</v>
      </c>
    </row>
    <row r="370" spans="5:6" ht="13.5">
      <c r="E370" s="59" t="s">
        <v>1879</v>
      </c>
      <c r="F370" s="59" t="s">
        <v>1880</v>
      </c>
    </row>
    <row r="371" spans="5:6" ht="13.5">
      <c r="E371" s="59" t="s">
        <v>1881</v>
      </c>
      <c r="F371" s="59" t="s">
        <v>1882</v>
      </c>
    </row>
    <row r="372" spans="5:6" ht="13.5">
      <c r="E372" s="59" t="s">
        <v>1883</v>
      </c>
      <c r="F372" s="59" t="s">
        <v>1884</v>
      </c>
    </row>
    <row r="373" spans="5:6" ht="13.5">
      <c r="E373" s="59" t="s">
        <v>1885</v>
      </c>
      <c r="F373" s="59" t="s">
        <v>1886</v>
      </c>
    </row>
    <row r="374" spans="5:6" ht="13.5">
      <c r="E374" s="59" t="s">
        <v>1887</v>
      </c>
      <c r="F374" s="59" t="s">
        <v>1888</v>
      </c>
    </row>
    <row r="375" spans="5:6" ht="13.5">
      <c r="E375" s="59" t="s">
        <v>1889</v>
      </c>
      <c r="F375" s="59" t="s">
        <v>1890</v>
      </c>
    </row>
    <row r="376" spans="5:6" ht="13.5">
      <c r="E376" s="59" t="s">
        <v>1891</v>
      </c>
      <c r="F376" s="59" t="s">
        <v>1892</v>
      </c>
    </row>
    <row r="377" spans="5:6" ht="13.5">
      <c r="E377" s="59" t="s">
        <v>1893</v>
      </c>
      <c r="F377" s="59" t="s">
        <v>1894</v>
      </c>
    </row>
    <row r="378" spans="5:6" ht="13.5">
      <c r="E378" s="59" t="s">
        <v>1895</v>
      </c>
      <c r="F378" s="59" t="s">
        <v>1896</v>
      </c>
    </row>
    <row r="379" spans="5:6" ht="13.5">
      <c r="E379" s="59" t="s">
        <v>1897</v>
      </c>
      <c r="F379" s="59" t="s">
        <v>1898</v>
      </c>
    </row>
    <row r="380" spans="5:6" ht="13.5">
      <c r="E380" s="59" t="s">
        <v>1899</v>
      </c>
      <c r="F380" s="59" t="s">
        <v>1900</v>
      </c>
    </row>
    <row r="381" spans="5:6" ht="13.5">
      <c r="E381" s="59" t="s">
        <v>1901</v>
      </c>
      <c r="F381" s="59" t="s">
        <v>1902</v>
      </c>
    </row>
    <row r="382" spans="5:6" ht="13.5">
      <c r="E382" s="59" t="s">
        <v>1903</v>
      </c>
      <c r="F382" s="59" t="s">
        <v>1904</v>
      </c>
    </row>
    <row r="383" spans="5:6" ht="13.5">
      <c r="E383" s="59" t="s">
        <v>1905</v>
      </c>
      <c r="F383" s="59" t="s">
        <v>1906</v>
      </c>
    </row>
    <row r="384" spans="5:6" ht="13.5">
      <c r="E384" s="59" t="s">
        <v>1907</v>
      </c>
      <c r="F384" s="59" t="s">
        <v>1908</v>
      </c>
    </row>
    <row r="385" spans="5:6" ht="13.5">
      <c r="E385" s="59" t="s">
        <v>1909</v>
      </c>
      <c r="F385" s="59" t="s">
        <v>1910</v>
      </c>
    </row>
    <row r="386" spans="5:6" ht="13.5">
      <c r="E386" s="59" t="s">
        <v>1911</v>
      </c>
      <c r="F386" s="59" t="s">
        <v>1912</v>
      </c>
    </row>
    <row r="387" spans="5:6" ht="13.5">
      <c r="E387" s="59" t="s">
        <v>1913</v>
      </c>
      <c r="F387" s="59" t="s">
        <v>1914</v>
      </c>
    </row>
    <row r="388" spans="5:6" ht="13.5">
      <c r="E388" s="59" t="s">
        <v>1915</v>
      </c>
      <c r="F388" s="59" t="s">
        <v>1916</v>
      </c>
    </row>
    <row r="389" spans="5:6" ht="13.5">
      <c r="E389" s="59" t="s">
        <v>1917</v>
      </c>
      <c r="F389" s="59" t="s">
        <v>1918</v>
      </c>
    </row>
    <row r="390" spans="5:6" ht="13.5">
      <c r="E390" s="59" t="s">
        <v>1919</v>
      </c>
      <c r="F390" s="59" t="s">
        <v>1920</v>
      </c>
    </row>
    <row r="391" spans="5:6" ht="13.5">
      <c r="E391" s="59" t="s">
        <v>1921</v>
      </c>
      <c r="F391" s="59" t="s">
        <v>1922</v>
      </c>
    </row>
    <row r="392" spans="5:6" ht="13.5">
      <c r="E392" s="59" t="s">
        <v>1923</v>
      </c>
      <c r="F392" s="59" t="s">
        <v>1924</v>
      </c>
    </row>
    <row r="393" spans="5:6" ht="13.5">
      <c r="E393" s="59" t="s">
        <v>1925</v>
      </c>
      <c r="F393" s="59" t="s">
        <v>1926</v>
      </c>
    </row>
    <row r="394" spans="5:6" ht="13.5">
      <c r="E394" s="59" t="s">
        <v>1927</v>
      </c>
      <c r="F394" s="59" t="s">
        <v>1928</v>
      </c>
    </row>
    <row r="395" spans="5:6" ht="13.5">
      <c r="E395" s="59" t="s">
        <v>1929</v>
      </c>
      <c r="F395" s="59" t="s">
        <v>1930</v>
      </c>
    </row>
    <row r="396" spans="5:6" ht="13.5">
      <c r="E396" s="59" t="s">
        <v>1931</v>
      </c>
      <c r="F396" s="59" t="s">
        <v>1932</v>
      </c>
    </row>
    <row r="397" spans="5:6" ht="13.5">
      <c r="E397" s="59" t="s">
        <v>1933</v>
      </c>
      <c r="F397" s="59" t="s">
        <v>1934</v>
      </c>
    </row>
    <row r="398" spans="5:6" ht="13.5">
      <c r="E398" s="59" t="s">
        <v>1935</v>
      </c>
      <c r="F398" s="59" t="s">
        <v>1936</v>
      </c>
    </row>
    <row r="399" spans="5:6" ht="13.5">
      <c r="E399" s="59" t="s">
        <v>1937</v>
      </c>
      <c r="F399" s="59" t="s">
        <v>1938</v>
      </c>
    </row>
    <row r="400" spans="5:6" ht="13.5">
      <c r="E400" s="59" t="s">
        <v>1939</v>
      </c>
      <c r="F400" s="59" t="s">
        <v>1940</v>
      </c>
    </row>
    <row r="401" spans="5:6" ht="13.5">
      <c r="E401" s="59" t="s">
        <v>1941</v>
      </c>
      <c r="F401" s="59" t="s">
        <v>1942</v>
      </c>
    </row>
    <row r="402" spans="5:6" ht="13.5">
      <c r="E402" s="59" t="s">
        <v>1943</v>
      </c>
      <c r="F402" s="59" t="s">
        <v>1944</v>
      </c>
    </row>
    <row r="403" spans="5:6" ht="13.5">
      <c r="E403" s="59" t="s">
        <v>1945</v>
      </c>
      <c r="F403" s="59" t="s">
        <v>1946</v>
      </c>
    </row>
    <row r="404" spans="5:6" ht="13.5">
      <c r="E404" s="59" t="s">
        <v>1947</v>
      </c>
      <c r="F404" s="59" t="s">
        <v>1948</v>
      </c>
    </row>
    <row r="405" spans="5:6" ht="13.5">
      <c r="E405" s="59" t="s">
        <v>1949</v>
      </c>
      <c r="F405" s="59" t="s">
        <v>1950</v>
      </c>
    </row>
    <row r="406" spans="5:6" ht="13.5">
      <c r="E406" s="59" t="s">
        <v>1951</v>
      </c>
      <c r="F406" s="59" t="s">
        <v>1952</v>
      </c>
    </row>
    <row r="407" spans="5:6" ht="13.5">
      <c r="E407" s="59" t="s">
        <v>1953</v>
      </c>
      <c r="F407" s="59" t="s">
        <v>1954</v>
      </c>
    </row>
    <row r="408" spans="5:6" ht="13.5">
      <c r="E408" s="59" t="s">
        <v>1955</v>
      </c>
      <c r="F408" s="59" t="s">
        <v>1956</v>
      </c>
    </row>
    <row r="409" spans="5:6" ht="13.5">
      <c r="E409" s="59" t="s">
        <v>1957</v>
      </c>
      <c r="F409" s="59" t="s">
        <v>1958</v>
      </c>
    </row>
    <row r="410" spans="5:6" ht="13.5">
      <c r="E410" s="59" t="s">
        <v>1959</v>
      </c>
      <c r="F410" s="59" t="s">
        <v>1960</v>
      </c>
    </row>
    <row r="411" spans="5:6" ht="13.5">
      <c r="E411" s="59" t="s">
        <v>1961</v>
      </c>
      <c r="F411" s="59" t="s">
        <v>1962</v>
      </c>
    </row>
    <row r="412" spans="5:6" ht="13.5">
      <c r="E412" s="59" t="s">
        <v>1963</v>
      </c>
      <c r="F412" s="59" t="s">
        <v>1964</v>
      </c>
    </row>
    <row r="413" spans="5:6" ht="13.5">
      <c r="E413" s="59" t="s">
        <v>1965</v>
      </c>
      <c r="F413" s="59" t="s">
        <v>1966</v>
      </c>
    </row>
    <row r="414" spans="5:6" ht="13.5">
      <c r="E414" s="59" t="s">
        <v>1967</v>
      </c>
      <c r="F414" s="59" t="s">
        <v>1968</v>
      </c>
    </row>
    <row r="415" spans="5:6" ht="13.5">
      <c r="E415" s="59" t="s">
        <v>1969</v>
      </c>
      <c r="F415" s="59" t="s">
        <v>1970</v>
      </c>
    </row>
    <row r="416" spans="5:6" ht="13.5">
      <c r="E416" s="59" t="s">
        <v>1971</v>
      </c>
      <c r="F416" s="59" t="s">
        <v>1972</v>
      </c>
    </row>
    <row r="417" spans="5:6" ht="13.5">
      <c r="E417" s="59" t="s">
        <v>1973</v>
      </c>
      <c r="F417" s="59" t="s">
        <v>1974</v>
      </c>
    </row>
    <row r="418" spans="5:6" ht="13.5">
      <c r="E418" s="59" t="s">
        <v>1975</v>
      </c>
      <c r="F418" s="59" t="s">
        <v>1976</v>
      </c>
    </row>
    <row r="419" spans="5:6" ht="13.5">
      <c r="E419" s="59" t="s">
        <v>1977</v>
      </c>
      <c r="F419" s="59" t="s">
        <v>1978</v>
      </c>
    </row>
    <row r="420" spans="5:6" ht="13.5">
      <c r="E420" s="59" t="s">
        <v>1979</v>
      </c>
      <c r="F420" s="59" t="s">
        <v>1980</v>
      </c>
    </row>
    <row r="421" spans="5:6" ht="13.5">
      <c r="E421" s="59" t="s">
        <v>1981</v>
      </c>
      <c r="F421" s="59" t="s">
        <v>1982</v>
      </c>
    </row>
    <row r="422" spans="5:6" ht="13.5">
      <c r="E422" s="59" t="s">
        <v>1983</v>
      </c>
      <c r="F422" s="59" t="s">
        <v>1984</v>
      </c>
    </row>
    <row r="423" spans="5:6" ht="13.5">
      <c r="E423" s="59" t="s">
        <v>1985</v>
      </c>
      <c r="F423" s="59" t="s">
        <v>1986</v>
      </c>
    </row>
    <row r="424" spans="5:6" ht="13.5">
      <c r="E424" s="59" t="s">
        <v>1987</v>
      </c>
      <c r="F424" s="59" t="s">
        <v>1988</v>
      </c>
    </row>
    <row r="425" spans="5:6" ht="13.5">
      <c r="E425" s="59" t="s">
        <v>1989</v>
      </c>
      <c r="F425" s="59" t="s">
        <v>1990</v>
      </c>
    </row>
    <row r="426" spans="5:6" ht="13.5">
      <c r="E426" s="59" t="s">
        <v>1991</v>
      </c>
      <c r="F426" s="59" t="s">
        <v>1992</v>
      </c>
    </row>
    <row r="427" spans="5:6" ht="13.5">
      <c r="E427" s="59" t="s">
        <v>1993</v>
      </c>
      <c r="F427" s="59" t="s">
        <v>1994</v>
      </c>
    </row>
    <row r="428" spans="5:6" ht="13.5">
      <c r="E428" s="59" t="s">
        <v>1995</v>
      </c>
      <c r="F428" s="59" t="s">
        <v>1996</v>
      </c>
    </row>
    <row r="429" spans="5:6" ht="13.5">
      <c r="E429" s="59" t="s">
        <v>1997</v>
      </c>
      <c r="F429" s="59" t="s">
        <v>1998</v>
      </c>
    </row>
    <row r="430" spans="5:6" ht="13.5">
      <c r="E430" s="59" t="s">
        <v>1999</v>
      </c>
      <c r="F430" s="59" t="s">
        <v>2000</v>
      </c>
    </row>
    <row r="431" spans="5:6" ht="13.5">
      <c r="E431" s="59" t="s">
        <v>2001</v>
      </c>
      <c r="F431" s="59" t="s">
        <v>2002</v>
      </c>
    </row>
    <row r="432" spans="5:6" ht="13.5">
      <c r="E432" s="59" t="s">
        <v>2003</v>
      </c>
      <c r="F432" s="59" t="s">
        <v>2004</v>
      </c>
    </row>
    <row r="433" spans="5:6" ht="13.5">
      <c r="E433" s="59" t="s">
        <v>2005</v>
      </c>
      <c r="F433" s="59" t="s">
        <v>2006</v>
      </c>
    </row>
    <row r="434" spans="5:6" ht="13.5">
      <c r="E434" s="59" t="s">
        <v>2007</v>
      </c>
      <c r="F434" s="59" t="s">
        <v>2008</v>
      </c>
    </row>
    <row r="435" spans="5:6" ht="13.5">
      <c r="E435" s="59" t="s">
        <v>2009</v>
      </c>
      <c r="F435" s="59" t="s">
        <v>2010</v>
      </c>
    </row>
    <row r="436" spans="5:6" ht="13.5">
      <c r="E436" s="59" t="s">
        <v>2011</v>
      </c>
      <c r="F436" s="59" t="s">
        <v>2012</v>
      </c>
    </row>
    <row r="437" spans="5:6" ht="13.5">
      <c r="E437" s="59" t="s">
        <v>2013</v>
      </c>
      <c r="F437" s="59" t="s">
        <v>2014</v>
      </c>
    </row>
    <row r="438" spans="5:6" ht="13.5">
      <c r="E438" s="59" t="s">
        <v>2015</v>
      </c>
      <c r="F438" s="59" t="s">
        <v>2016</v>
      </c>
    </row>
    <row r="439" spans="5:6" ht="13.5">
      <c r="E439" s="59" t="s">
        <v>2017</v>
      </c>
      <c r="F439" s="59" t="s">
        <v>2018</v>
      </c>
    </row>
    <row r="440" spans="5:6" ht="13.5">
      <c r="E440" s="59" t="s">
        <v>2019</v>
      </c>
      <c r="F440" s="59" t="s">
        <v>2020</v>
      </c>
    </row>
    <row r="441" spans="5:6" ht="13.5">
      <c r="E441" s="59" t="s">
        <v>2021</v>
      </c>
      <c r="F441" s="59" t="s">
        <v>2022</v>
      </c>
    </row>
    <row r="442" spans="5:6" ht="13.5">
      <c r="E442" s="59" t="s">
        <v>2023</v>
      </c>
      <c r="F442" s="59" t="s">
        <v>2024</v>
      </c>
    </row>
    <row r="443" spans="5:6" ht="13.5">
      <c r="E443" s="59" t="s">
        <v>2025</v>
      </c>
      <c r="F443" s="59" t="s">
        <v>2026</v>
      </c>
    </row>
    <row r="444" spans="5:6" ht="13.5">
      <c r="E444" s="59" t="s">
        <v>2027</v>
      </c>
      <c r="F444" s="59" t="s">
        <v>2028</v>
      </c>
    </row>
    <row r="445" spans="5:6" ht="13.5">
      <c r="E445" s="59" t="s">
        <v>2029</v>
      </c>
      <c r="F445" s="59" t="s">
        <v>2030</v>
      </c>
    </row>
    <row r="446" spans="5:6" ht="13.5">
      <c r="E446" s="59" t="s">
        <v>2031</v>
      </c>
      <c r="F446" s="59" t="s">
        <v>2032</v>
      </c>
    </row>
    <row r="447" spans="5:6" ht="13.5">
      <c r="E447" s="59" t="s">
        <v>2033</v>
      </c>
      <c r="F447" s="59" t="s">
        <v>2034</v>
      </c>
    </row>
    <row r="448" spans="5:6" ht="13.5">
      <c r="E448" s="59" t="s">
        <v>2035</v>
      </c>
      <c r="F448" s="59" t="s">
        <v>2036</v>
      </c>
    </row>
    <row r="449" spans="5:6" ht="13.5">
      <c r="E449" s="59" t="s">
        <v>2037</v>
      </c>
      <c r="F449" s="59" t="s">
        <v>2038</v>
      </c>
    </row>
    <row r="450" spans="5:6" ht="13.5">
      <c r="E450" s="59" t="s">
        <v>2039</v>
      </c>
      <c r="F450" s="59" t="s">
        <v>2040</v>
      </c>
    </row>
    <row r="451" spans="5:6" ht="13.5">
      <c r="E451" s="59" t="s">
        <v>2041</v>
      </c>
      <c r="F451" s="59" t="s">
        <v>2042</v>
      </c>
    </row>
    <row r="452" spans="5:6" ht="13.5">
      <c r="E452" s="59" t="s">
        <v>2043</v>
      </c>
      <c r="F452" s="59" t="s">
        <v>2044</v>
      </c>
    </row>
    <row r="453" spans="5:6" ht="13.5">
      <c r="E453" s="59" t="s">
        <v>2045</v>
      </c>
      <c r="F453" s="59" t="s">
        <v>2046</v>
      </c>
    </row>
    <row r="454" spans="5:6" ht="13.5">
      <c r="E454" s="59" t="s">
        <v>2047</v>
      </c>
      <c r="F454" s="59" t="s">
        <v>2048</v>
      </c>
    </row>
    <row r="455" spans="5:6" ht="13.5">
      <c r="E455" s="59" t="s">
        <v>2049</v>
      </c>
      <c r="F455" s="59" t="s">
        <v>2050</v>
      </c>
    </row>
    <row r="456" spans="5:6" ht="13.5">
      <c r="E456" s="59" t="s">
        <v>2051</v>
      </c>
      <c r="F456" s="59" t="s">
        <v>2052</v>
      </c>
    </row>
    <row r="457" spans="5:6" ht="13.5">
      <c r="E457" s="59" t="s">
        <v>2053</v>
      </c>
      <c r="F457" s="59" t="s">
        <v>2054</v>
      </c>
    </row>
    <row r="458" spans="5:6" ht="13.5">
      <c r="E458" s="59" t="s">
        <v>2055</v>
      </c>
      <c r="F458" s="59" t="s">
        <v>2056</v>
      </c>
    </row>
    <row r="459" spans="5:6" ht="13.5">
      <c r="E459" s="59" t="s">
        <v>2057</v>
      </c>
      <c r="F459" s="59" t="s">
        <v>2058</v>
      </c>
    </row>
    <row r="460" spans="5:6" ht="13.5">
      <c r="E460" s="59" t="s">
        <v>2059</v>
      </c>
      <c r="F460" s="59" t="s">
        <v>2060</v>
      </c>
    </row>
    <row r="461" spans="5:6" ht="13.5">
      <c r="E461" s="59" t="s">
        <v>2061</v>
      </c>
      <c r="F461" s="59" t="s">
        <v>2062</v>
      </c>
    </row>
    <row r="462" spans="5:6" ht="13.5">
      <c r="E462" s="59" t="s">
        <v>2063</v>
      </c>
      <c r="F462" s="59" t="s">
        <v>2064</v>
      </c>
    </row>
    <row r="463" spans="5:6" ht="13.5">
      <c r="E463" s="59" t="s">
        <v>2065</v>
      </c>
      <c r="F463" s="59" t="s">
        <v>2066</v>
      </c>
    </row>
    <row r="464" spans="5:6" ht="13.5">
      <c r="E464" s="59" t="s">
        <v>2067</v>
      </c>
      <c r="F464" s="59" t="s">
        <v>2068</v>
      </c>
    </row>
    <row r="465" spans="5:6" ht="13.5">
      <c r="E465" s="59" t="s">
        <v>2069</v>
      </c>
      <c r="F465" s="59" t="s">
        <v>2070</v>
      </c>
    </row>
    <row r="466" spans="5:6" ht="13.5">
      <c r="E466" s="59" t="s">
        <v>2071</v>
      </c>
      <c r="F466" s="59" t="s">
        <v>2072</v>
      </c>
    </row>
    <row r="467" spans="5:6" ht="13.5">
      <c r="E467" s="59" t="s">
        <v>2073</v>
      </c>
      <c r="F467" s="59" t="s">
        <v>2074</v>
      </c>
    </row>
    <row r="468" spans="5:6" ht="13.5">
      <c r="E468" s="59" t="s">
        <v>2075</v>
      </c>
      <c r="F468" s="59" t="s">
        <v>2076</v>
      </c>
    </row>
    <row r="469" spans="5:6" ht="13.5">
      <c r="E469" s="59" t="s">
        <v>2077</v>
      </c>
      <c r="F469" s="59" t="s">
        <v>2078</v>
      </c>
    </row>
    <row r="470" spans="5:6" ht="13.5">
      <c r="E470" s="59" t="s">
        <v>2079</v>
      </c>
      <c r="F470" s="59" t="s">
        <v>2080</v>
      </c>
    </row>
    <row r="471" spans="5:6" ht="13.5">
      <c r="E471" s="59" t="s">
        <v>2081</v>
      </c>
      <c r="F471" s="59" t="s">
        <v>2082</v>
      </c>
    </row>
    <row r="472" spans="5:6" ht="13.5">
      <c r="E472" s="59" t="s">
        <v>2083</v>
      </c>
      <c r="F472" s="59" t="s">
        <v>2084</v>
      </c>
    </row>
    <row r="473" spans="5:6" ht="13.5">
      <c r="E473" s="59" t="s">
        <v>2085</v>
      </c>
      <c r="F473" s="59" t="s">
        <v>2086</v>
      </c>
    </row>
    <row r="474" spans="5:6" ht="13.5">
      <c r="E474" s="59" t="s">
        <v>2087</v>
      </c>
      <c r="F474" s="59" t="s">
        <v>2088</v>
      </c>
    </row>
    <row r="475" spans="5:6" ht="13.5">
      <c r="E475" s="59" t="s">
        <v>2089</v>
      </c>
      <c r="F475" s="59" t="s">
        <v>2090</v>
      </c>
    </row>
    <row r="476" spans="5:6" ht="13.5">
      <c r="E476" s="59" t="s">
        <v>2091</v>
      </c>
      <c r="F476" s="59" t="s">
        <v>2092</v>
      </c>
    </row>
    <row r="477" spans="5:6" ht="13.5">
      <c r="E477" s="59" t="s">
        <v>2093</v>
      </c>
      <c r="F477" s="59" t="s">
        <v>2094</v>
      </c>
    </row>
    <row r="478" spans="5:6" ht="13.5">
      <c r="E478" s="59" t="s">
        <v>2095</v>
      </c>
      <c r="F478" s="59" t="s">
        <v>2096</v>
      </c>
    </row>
    <row r="479" spans="5:6" ht="13.5">
      <c r="E479" s="59" t="s">
        <v>2097</v>
      </c>
      <c r="F479" s="59" t="s">
        <v>2098</v>
      </c>
    </row>
    <row r="480" spans="5:6" ht="13.5">
      <c r="E480" s="59" t="s">
        <v>2099</v>
      </c>
      <c r="F480" s="59" t="s">
        <v>2100</v>
      </c>
    </row>
    <row r="481" spans="5:6" ht="13.5">
      <c r="E481" s="59" t="s">
        <v>2101</v>
      </c>
      <c r="F481" s="59" t="s">
        <v>2102</v>
      </c>
    </row>
    <row r="482" spans="5:6" ht="13.5">
      <c r="E482" s="59" t="s">
        <v>2103</v>
      </c>
      <c r="F482" s="59" t="s">
        <v>2104</v>
      </c>
    </row>
    <row r="483" spans="5:6" ht="13.5">
      <c r="E483" s="59" t="s">
        <v>2105</v>
      </c>
      <c r="F483" s="59" t="s">
        <v>2106</v>
      </c>
    </row>
    <row r="484" spans="5:6" ht="13.5">
      <c r="E484" s="59" t="s">
        <v>2107</v>
      </c>
      <c r="F484" s="59" t="s">
        <v>2108</v>
      </c>
    </row>
    <row r="485" spans="5:6" ht="13.5">
      <c r="E485" s="59" t="s">
        <v>2109</v>
      </c>
      <c r="F485" s="59" t="s">
        <v>2110</v>
      </c>
    </row>
    <row r="486" spans="5:6" ht="13.5">
      <c r="E486" s="59" t="s">
        <v>2111</v>
      </c>
      <c r="F486" s="59" t="s">
        <v>2112</v>
      </c>
    </row>
    <row r="487" spans="5:6" ht="13.5">
      <c r="E487" s="59" t="s">
        <v>2113</v>
      </c>
      <c r="F487" s="59" t="s">
        <v>2114</v>
      </c>
    </row>
    <row r="488" spans="5:6" ht="13.5">
      <c r="E488" s="59" t="s">
        <v>2115</v>
      </c>
      <c r="F488" s="59" t="s">
        <v>2116</v>
      </c>
    </row>
    <row r="489" spans="5:6" ht="13.5">
      <c r="E489" s="59" t="s">
        <v>2117</v>
      </c>
      <c r="F489" s="59" t="s">
        <v>2118</v>
      </c>
    </row>
    <row r="490" spans="5:6" ht="13.5">
      <c r="E490" s="59" t="s">
        <v>2119</v>
      </c>
      <c r="F490" s="59" t="s">
        <v>2120</v>
      </c>
    </row>
    <row r="491" spans="5:6" ht="13.5">
      <c r="E491" s="59" t="s">
        <v>2121</v>
      </c>
      <c r="F491" s="59" t="s">
        <v>2122</v>
      </c>
    </row>
    <row r="492" spans="5:6" ht="13.5">
      <c r="E492" s="59" t="s">
        <v>2123</v>
      </c>
      <c r="F492" s="59" t="s">
        <v>2124</v>
      </c>
    </row>
    <row r="493" spans="5:6" ht="13.5">
      <c r="E493" s="59" t="s">
        <v>2125</v>
      </c>
      <c r="F493" s="59" t="s">
        <v>2126</v>
      </c>
    </row>
    <row r="494" spans="5:6" ht="13.5">
      <c r="E494" s="59" t="s">
        <v>2127</v>
      </c>
      <c r="F494" s="59" t="s">
        <v>2128</v>
      </c>
    </row>
    <row r="495" spans="5:6" ht="13.5">
      <c r="E495" s="59" t="s">
        <v>2129</v>
      </c>
      <c r="F495" s="59" t="s">
        <v>2130</v>
      </c>
    </row>
    <row r="496" spans="5:6" ht="13.5">
      <c r="E496" s="59" t="s">
        <v>2131</v>
      </c>
      <c r="F496" s="59" t="s">
        <v>2132</v>
      </c>
    </row>
    <row r="497" spans="5:6" ht="13.5">
      <c r="E497" s="59" t="s">
        <v>2133</v>
      </c>
      <c r="F497" s="59" t="s">
        <v>2134</v>
      </c>
    </row>
    <row r="498" spans="5:6" ht="13.5">
      <c r="E498" s="59" t="s">
        <v>2135</v>
      </c>
      <c r="F498" s="59" t="s">
        <v>2136</v>
      </c>
    </row>
    <row r="499" spans="5:6" ht="13.5">
      <c r="E499" s="59" t="s">
        <v>2137</v>
      </c>
      <c r="F499" s="59" t="s">
        <v>2138</v>
      </c>
    </row>
    <row r="500" spans="5:6" ht="13.5">
      <c r="E500" s="59" t="s">
        <v>2139</v>
      </c>
      <c r="F500" s="59" t="s">
        <v>2140</v>
      </c>
    </row>
    <row r="501" spans="5:6" ht="13.5">
      <c r="E501" s="59" t="s">
        <v>2141</v>
      </c>
      <c r="F501" s="59" t="s">
        <v>2142</v>
      </c>
    </row>
    <row r="502" spans="5:6" ht="13.5">
      <c r="E502" s="59" t="s">
        <v>2143</v>
      </c>
      <c r="F502" s="59" t="s">
        <v>2144</v>
      </c>
    </row>
    <row r="503" spans="5:6" ht="13.5">
      <c r="E503" s="59" t="s">
        <v>2145</v>
      </c>
      <c r="F503" s="59" t="s">
        <v>2146</v>
      </c>
    </row>
    <row r="504" spans="5:6" ht="13.5">
      <c r="E504" s="59" t="s">
        <v>2147</v>
      </c>
      <c r="F504" s="59" t="s">
        <v>2148</v>
      </c>
    </row>
    <row r="505" spans="5:6" ht="13.5">
      <c r="E505" s="59" t="s">
        <v>2149</v>
      </c>
      <c r="F505" s="59" t="s">
        <v>2150</v>
      </c>
    </row>
    <row r="506" spans="5:6" ht="13.5">
      <c r="E506" s="59" t="s">
        <v>2151</v>
      </c>
      <c r="F506" s="59" t="s">
        <v>2152</v>
      </c>
    </row>
    <row r="507" spans="5:6" ht="13.5">
      <c r="E507" s="59" t="s">
        <v>2153</v>
      </c>
      <c r="F507" s="59" t="s">
        <v>2154</v>
      </c>
    </row>
    <row r="508" spans="5:6" ht="13.5">
      <c r="E508" s="59" t="s">
        <v>2155</v>
      </c>
      <c r="F508" s="59" t="s">
        <v>2156</v>
      </c>
    </row>
    <row r="509" spans="5:6" ht="13.5">
      <c r="E509" s="59" t="s">
        <v>2157</v>
      </c>
      <c r="F509" s="59" t="s">
        <v>2158</v>
      </c>
    </row>
    <row r="510" spans="5:6" ht="13.5">
      <c r="E510" s="59" t="s">
        <v>2159</v>
      </c>
      <c r="F510" s="59" t="s">
        <v>2160</v>
      </c>
    </row>
    <row r="511" spans="5:6" ht="13.5">
      <c r="E511" s="59" t="s">
        <v>2161</v>
      </c>
      <c r="F511" s="59" t="s">
        <v>2162</v>
      </c>
    </row>
    <row r="512" spans="5:6" ht="13.5">
      <c r="E512" s="59" t="s">
        <v>2163</v>
      </c>
      <c r="F512" s="59" t="s">
        <v>2164</v>
      </c>
    </row>
    <row r="513" spans="5:6" ht="13.5">
      <c r="E513" s="59" t="s">
        <v>2165</v>
      </c>
      <c r="F513" s="59" t="s">
        <v>2166</v>
      </c>
    </row>
    <row r="514" spans="5:6" ht="13.5">
      <c r="E514" s="59" t="s">
        <v>2167</v>
      </c>
      <c r="F514" s="59" t="s">
        <v>2168</v>
      </c>
    </row>
    <row r="515" spans="5:6" ht="13.5">
      <c r="E515" s="59" t="s">
        <v>2169</v>
      </c>
      <c r="F515" s="59" t="s">
        <v>2170</v>
      </c>
    </row>
    <row r="516" spans="5:6" ht="13.5">
      <c r="E516" s="59" t="s">
        <v>2171</v>
      </c>
      <c r="F516" s="59" t="s">
        <v>2172</v>
      </c>
    </row>
    <row r="517" spans="5:6" ht="13.5">
      <c r="E517" s="59" t="s">
        <v>2173</v>
      </c>
      <c r="F517" s="59" t="s">
        <v>2174</v>
      </c>
    </row>
    <row r="518" spans="5:6" ht="13.5">
      <c r="E518" s="59" t="s">
        <v>2175</v>
      </c>
      <c r="F518" s="59" t="s">
        <v>2176</v>
      </c>
    </row>
    <row r="519" spans="5:6" ht="13.5">
      <c r="E519" s="59" t="s">
        <v>2177</v>
      </c>
      <c r="F519" s="59" t="s">
        <v>2178</v>
      </c>
    </row>
    <row r="520" spans="5:6" ht="13.5">
      <c r="E520" s="59" t="s">
        <v>2179</v>
      </c>
      <c r="F520" s="59" t="s">
        <v>2180</v>
      </c>
    </row>
    <row r="521" spans="5:6" ht="13.5">
      <c r="E521" s="59" t="s">
        <v>2181</v>
      </c>
      <c r="F521" s="59" t="s">
        <v>2182</v>
      </c>
    </row>
    <row r="522" spans="5:6" ht="13.5">
      <c r="E522" s="59" t="s">
        <v>2183</v>
      </c>
      <c r="F522" s="59" t="s">
        <v>2184</v>
      </c>
    </row>
    <row r="523" spans="5:6" ht="13.5">
      <c r="E523" s="59" t="s">
        <v>2185</v>
      </c>
      <c r="F523" s="59" t="s">
        <v>2186</v>
      </c>
    </row>
    <row r="524" spans="5:6" ht="13.5">
      <c r="E524" s="59" t="s">
        <v>2187</v>
      </c>
      <c r="F524" s="59" t="s">
        <v>2188</v>
      </c>
    </row>
    <row r="525" spans="5:6" ht="13.5">
      <c r="E525" s="59" t="s">
        <v>2189</v>
      </c>
      <c r="F525" s="59" t="s">
        <v>2190</v>
      </c>
    </row>
    <row r="526" spans="5:6" ht="13.5">
      <c r="E526" s="59" t="s">
        <v>2191</v>
      </c>
      <c r="F526" s="59" t="s">
        <v>2192</v>
      </c>
    </row>
    <row r="527" spans="5:6" ht="13.5">
      <c r="E527" s="59" t="s">
        <v>2193</v>
      </c>
      <c r="F527" s="59" t="s">
        <v>2194</v>
      </c>
    </row>
    <row r="528" spans="5:6" ht="13.5">
      <c r="E528" s="59" t="s">
        <v>2195</v>
      </c>
      <c r="F528" s="59" t="s">
        <v>2196</v>
      </c>
    </row>
    <row r="529" spans="5:6" ht="13.5">
      <c r="E529" s="59" t="s">
        <v>2197</v>
      </c>
      <c r="F529" s="59" t="s">
        <v>2198</v>
      </c>
    </row>
    <row r="530" spans="5:6" ht="13.5">
      <c r="E530" s="59" t="s">
        <v>2199</v>
      </c>
      <c r="F530" s="59" t="s">
        <v>2200</v>
      </c>
    </row>
    <row r="531" spans="5:6" ht="13.5">
      <c r="E531" s="59" t="s">
        <v>2201</v>
      </c>
      <c r="F531" s="59" t="s">
        <v>2202</v>
      </c>
    </row>
    <row r="532" spans="5:6" ht="13.5">
      <c r="E532" s="59" t="s">
        <v>2203</v>
      </c>
      <c r="F532" s="59" t="s">
        <v>2204</v>
      </c>
    </row>
    <row r="533" spans="5:6" ht="13.5">
      <c r="E533" s="59" t="s">
        <v>2205</v>
      </c>
      <c r="F533" s="59" t="s">
        <v>2206</v>
      </c>
    </row>
    <row r="534" spans="5:6" ht="13.5">
      <c r="E534" s="59" t="s">
        <v>2207</v>
      </c>
      <c r="F534" s="59" t="s">
        <v>2208</v>
      </c>
    </row>
    <row r="535" spans="5:6" ht="13.5">
      <c r="E535" s="59" t="s">
        <v>2209</v>
      </c>
      <c r="F535" s="59" t="s">
        <v>2210</v>
      </c>
    </row>
    <row r="536" spans="5:6" ht="13.5">
      <c r="E536" s="59" t="s">
        <v>2211</v>
      </c>
      <c r="F536" s="59" t="s">
        <v>2212</v>
      </c>
    </row>
    <row r="537" spans="5:6" ht="13.5">
      <c r="E537" s="59" t="s">
        <v>2213</v>
      </c>
      <c r="F537" s="59" t="s">
        <v>2214</v>
      </c>
    </row>
    <row r="538" spans="5:6" ht="13.5">
      <c r="E538" s="59" t="s">
        <v>2215</v>
      </c>
      <c r="F538" s="59" t="s">
        <v>2216</v>
      </c>
    </row>
    <row r="539" spans="5:6" ht="13.5">
      <c r="E539" s="59" t="s">
        <v>2217</v>
      </c>
      <c r="F539" s="59" t="s">
        <v>2218</v>
      </c>
    </row>
    <row r="540" spans="5:6" ht="13.5">
      <c r="E540" s="59" t="s">
        <v>2219</v>
      </c>
      <c r="F540" s="59" t="s">
        <v>2220</v>
      </c>
    </row>
    <row r="541" spans="5:6" ht="13.5">
      <c r="E541" s="59" t="s">
        <v>2221</v>
      </c>
      <c r="F541" s="59" t="s">
        <v>2222</v>
      </c>
    </row>
    <row r="542" spans="5:6" ht="13.5">
      <c r="E542" s="59" t="s">
        <v>2223</v>
      </c>
      <c r="F542" s="59" t="s">
        <v>2224</v>
      </c>
    </row>
    <row r="543" spans="5:6" ht="13.5">
      <c r="E543" s="59" t="s">
        <v>2225</v>
      </c>
      <c r="F543" s="59" t="s">
        <v>2226</v>
      </c>
    </row>
    <row r="544" spans="5:6" ht="13.5">
      <c r="E544" s="59" t="s">
        <v>2227</v>
      </c>
      <c r="F544" s="59" t="s">
        <v>2228</v>
      </c>
    </row>
    <row r="545" spans="5:6" ht="13.5">
      <c r="E545" s="59" t="s">
        <v>2229</v>
      </c>
      <c r="F545" s="59" t="s">
        <v>2230</v>
      </c>
    </row>
    <row r="546" spans="5:6" ht="13.5">
      <c r="E546" s="59" t="s">
        <v>2231</v>
      </c>
      <c r="F546" s="59" t="s">
        <v>2232</v>
      </c>
    </row>
    <row r="547" spans="5:6" ht="13.5">
      <c r="E547" s="59" t="s">
        <v>2233</v>
      </c>
      <c r="F547" s="59" t="s">
        <v>2234</v>
      </c>
    </row>
    <row r="548" spans="5:6" ht="13.5">
      <c r="E548" s="59" t="s">
        <v>2235</v>
      </c>
      <c r="F548" s="59" t="s">
        <v>2236</v>
      </c>
    </row>
    <row r="549" spans="5:6" ht="13.5">
      <c r="E549" s="59" t="s">
        <v>2237</v>
      </c>
      <c r="F549" s="59" t="s">
        <v>2238</v>
      </c>
    </row>
    <row r="550" spans="5:6" ht="13.5">
      <c r="E550" s="59" t="s">
        <v>2239</v>
      </c>
      <c r="F550" s="59" t="s">
        <v>2240</v>
      </c>
    </row>
    <row r="551" spans="5:6" ht="13.5">
      <c r="E551" s="59" t="s">
        <v>2241</v>
      </c>
      <c r="F551" s="59" t="s">
        <v>2242</v>
      </c>
    </row>
    <row r="552" spans="5:6" ht="13.5">
      <c r="E552" s="59" t="s">
        <v>2243</v>
      </c>
      <c r="F552" s="59" t="s">
        <v>2244</v>
      </c>
    </row>
    <row r="553" spans="5:6" ht="13.5">
      <c r="E553" s="59" t="s">
        <v>2245</v>
      </c>
      <c r="F553" s="59" t="s">
        <v>2246</v>
      </c>
    </row>
    <row r="554" spans="5:6" ht="13.5">
      <c r="E554" s="59" t="s">
        <v>2247</v>
      </c>
      <c r="F554" s="59" t="s">
        <v>2248</v>
      </c>
    </row>
    <row r="555" spans="5:6" ht="13.5">
      <c r="E555" s="59" t="s">
        <v>2249</v>
      </c>
      <c r="F555" s="59" t="s">
        <v>2250</v>
      </c>
    </row>
    <row r="556" spans="5:6" ht="13.5">
      <c r="E556" s="59" t="s">
        <v>2251</v>
      </c>
      <c r="F556" s="59" t="s">
        <v>2252</v>
      </c>
    </row>
    <row r="557" spans="5:6" ht="13.5">
      <c r="E557" s="59" t="s">
        <v>2253</v>
      </c>
      <c r="F557" s="59" t="s">
        <v>2254</v>
      </c>
    </row>
    <row r="558" spans="5:6" ht="13.5">
      <c r="E558" s="59" t="s">
        <v>2255</v>
      </c>
      <c r="F558" s="59" t="s">
        <v>2256</v>
      </c>
    </row>
    <row r="559" spans="5:6" ht="13.5">
      <c r="E559" s="59" t="s">
        <v>2257</v>
      </c>
      <c r="F559" s="59" t="s">
        <v>2258</v>
      </c>
    </row>
    <row r="560" spans="5:6" ht="13.5">
      <c r="E560" s="59" t="s">
        <v>2259</v>
      </c>
      <c r="F560" s="59" t="s">
        <v>2260</v>
      </c>
    </row>
    <row r="561" spans="5:6" ht="13.5">
      <c r="E561" s="59" t="s">
        <v>2261</v>
      </c>
      <c r="F561" s="59" t="s">
        <v>2262</v>
      </c>
    </row>
    <row r="562" spans="5:6" ht="13.5">
      <c r="E562" s="59" t="s">
        <v>2263</v>
      </c>
      <c r="F562" s="59" t="s">
        <v>2264</v>
      </c>
    </row>
    <row r="563" spans="5:6" ht="13.5">
      <c r="E563" s="59" t="s">
        <v>2265</v>
      </c>
      <c r="F563" s="59" t="s">
        <v>2266</v>
      </c>
    </row>
    <row r="564" spans="5:6" ht="13.5">
      <c r="E564" s="59" t="s">
        <v>2267</v>
      </c>
      <c r="F564" s="59" t="s">
        <v>2268</v>
      </c>
    </row>
    <row r="565" spans="5:6" ht="13.5">
      <c r="E565" s="59" t="s">
        <v>2269</v>
      </c>
      <c r="F565" s="59" t="s">
        <v>2270</v>
      </c>
    </row>
    <row r="566" spans="5:6" ht="13.5">
      <c r="E566" s="59" t="s">
        <v>2271</v>
      </c>
      <c r="F566" s="59" t="s">
        <v>2272</v>
      </c>
    </row>
    <row r="567" spans="5:6" ht="13.5">
      <c r="E567" s="59" t="s">
        <v>2273</v>
      </c>
      <c r="F567" s="59" t="s">
        <v>2274</v>
      </c>
    </row>
    <row r="568" spans="5:6" ht="13.5">
      <c r="E568" s="59" t="s">
        <v>2275</v>
      </c>
      <c r="F568" s="59" t="s">
        <v>2276</v>
      </c>
    </row>
    <row r="569" spans="5:6" ht="13.5">
      <c r="E569" s="59" t="s">
        <v>2277</v>
      </c>
      <c r="F569" s="59" t="s">
        <v>2278</v>
      </c>
    </row>
    <row r="570" spans="5:6" ht="13.5">
      <c r="E570" s="59" t="s">
        <v>2279</v>
      </c>
      <c r="F570" s="59" t="s">
        <v>2280</v>
      </c>
    </row>
    <row r="571" spans="5:6" ht="13.5">
      <c r="E571" s="59" t="s">
        <v>2281</v>
      </c>
      <c r="F571" s="59" t="s">
        <v>2282</v>
      </c>
    </row>
    <row r="572" spans="5:6" ht="13.5">
      <c r="E572" s="59" t="s">
        <v>2283</v>
      </c>
      <c r="F572" s="59" t="s">
        <v>2284</v>
      </c>
    </row>
    <row r="573" spans="5:6" ht="13.5">
      <c r="E573" s="59" t="s">
        <v>2285</v>
      </c>
      <c r="F573" s="59" t="s">
        <v>2286</v>
      </c>
    </row>
    <row r="574" spans="5:6" ht="13.5">
      <c r="E574" s="59" t="s">
        <v>2287</v>
      </c>
      <c r="F574" s="59" t="s">
        <v>2288</v>
      </c>
    </row>
    <row r="575" spans="5:6" ht="13.5">
      <c r="E575" s="59" t="s">
        <v>2289</v>
      </c>
      <c r="F575" s="59" t="s">
        <v>2290</v>
      </c>
    </row>
    <row r="576" spans="5:6" ht="13.5">
      <c r="E576" s="59" t="s">
        <v>2291</v>
      </c>
      <c r="F576" s="59" t="s">
        <v>2292</v>
      </c>
    </row>
    <row r="577" spans="5:6" ht="13.5">
      <c r="E577" s="59" t="s">
        <v>2293</v>
      </c>
      <c r="F577" s="59" t="s">
        <v>2294</v>
      </c>
    </row>
    <row r="578" spans="5:6" ht="13.5">
      <c r="E578" s="59" t="s">
        <v>2295</v>
      </c>
      <c r="F578" s="59" t="s">
        <v>2296</v>
      </c>
    </row>
    <row r="579" spans="5:6" ht="13.5">
      <c r="E579" s="59" t="s">
        <v>2297</v>
      </c>
      <c r="F579" s="59" t="s">
        <v>2298</v>
      </c>
    </row>
    <row r="580" spans="5:6" ht="13.5">
      <c r="E580" s="59" t="s">
        <v>2299</v>
      </c>
      <c r="F580" s="59" t="s">
        <v>2300</v>
      </c>
    </row>
    <row r="581" spans="5:6" ht="13.5">
      <c r="E581" s="59" t="s">
        <v>2301</v>
      </c>
      <c r="F581" s="59" t="s">
        <v>2302</v>
      </c>
    </row>
    <row r="582" spans="5:6" ht="13.5">
      <c r="E582" s="59" t="s">
        <v>2303</v>
      </c>
      <c r="F582" s="59" t="s">
        <v>2304</v>
      </c>
    </row>
    <row r="583" spans="5:6" ht="13.5">
      <c r="E583" s="59" t="s">
        <v>2305</v>
      </c>
      <c r="F583" s="59" t="s">
        <v>2306</v>
      </c>
    </row>
    <row r="584" spans="5:6" ht="13.5">
      <c r="E584" s="59" t="s">
        <v>2307</v>
      </c>
      <c r="F584" s="59" t="s">
        <v>2308</v>
      </c>
    </row>
    <row r="585" spans="5:6" ht="13.5">
      <c r="E585" s="59" t="s">
        <v>2309</v>
      </c>
      <c r="F585" s="59" t="s">
        <v>2310</v>
      </c>
    </row>
    <row r="586" spans="5:6" ht="13.5">
      <c r="E586" s="59" t="s">
        <v>2311</v>
      </c>
      <c r="F586" s="59" t="s">
        <v>2312</v>
      </c>
    </row>
    <row r="587" spans="5:6" ht="13.5">
      <c r="E587" s="59" t="s">
        <v>2313</v>
      </c>
      <c r="F587" s="59" t="s">
        <v>2314</v>
      </c>
    </row>
    <row r="588" spans="5:6" ht="13.5">
      <c r="E588" s="59" t="s">
        <v>2315</v>
      </c>
      <c r="F588" s="59" t="s">
        <v>2316</v>
      </c>
    </row>
    <row r="589" spans="5:6" ht="13.5">
      <c r="E589" s="59" t="s">
        <v>2317</v>
      </c>
      <c r="F589" s="59" t="s">
        <v>2318</v>
      </c>
    </row>
    <row r="590" spans="5:6" ht="13.5">
      <c r="E590" s="59" t="s">
        <v>2319</v>
      </c>
      <c r="F590" s="59" t="s">
        <v>2320</v>
      </c>
    </row>
    <row r="591" spans="5:6" ht="13.5">
      <c r="E591" s="59" t="s">
        <v>2321</v>
      </c>
      <c r="F591" s="59" t="s">
        <v>2322</v>
      </c>
    </row>
    <row r="592" spans="5:6" ht="13.5">
      <c r="E592" s="59" t="s">
        <v>2323</v>
      </c>
      <c r="F592" s="59" t="s">
        <v>2324</v>
      </c>
    </row>
    <row r="593" spans="5:6" ht="13.5">
      <c r="E593" s="59" t="s">
        <v>2325</v>
      </c>
      <c r="F593" s="59" t="s">
        <v>2326</v>
      </c>
    </row>
    <row r="594" spans="5:6" ht="13.5">
      <c r="E594" s="59" t="s">
        <v>2327</v>
      </c>
      <c r="F594" s="59" t="s">
        <v>2328</v>
      </c>
    </row>
    <row r="595" spans="5:6" ht="13.5">
      <c r="E595" s="59" t="s">
        <v>2329</v>
      </c>
      <c r="F595" s="59" t="s">
        <v>2330</v>
      </c>
    </row>
    <row r="596" spans="5:6" ht="13.5">
      <c r="E596" s="59" t="s">
        <v>2331</v>
      </c>
      <c r="F596" s="59" t="s">
        <v>2332</v>
      </c>
    </row>
    <row r="597" spans="5:6" ht="13.5">
      <c r="E597" s="59" t="s">
        <v>2333</v>
      </c>
      <c r="F597" s="59" t="s">
        <v>2334</v>
      </c>
    </row>
    <row r="598" spans="5:6" ht="13.5">
      <c r="E598" s="59" t="s">
        <v>2335</v>
      </c>
      <c r="F598" s="59" t="s">
        <v>2336</v>
      </c>
    </row>
    <row r="599" spans="5:6" ht="13.5">
      <c r="E599" s="59" t="s">
        <v>2337</v>
      </c>
      <c r="F599" s="59" t="s">
        <v>2338</v>
      </c>
    </row>
    <row r="600" spans="5:6" ht="13.5">
      <c r="E600" s="59" t="s">
        <v>2339</v>
      </c>
      <c r="F600" s="59" t="s">
        <v>2340</v>
      </c>
    </row>
    <row r="601" spans="5:6" ht="13.5">
      <c r="E601" s="59" t="s">
        <v>2341</v>
      </c>
      <c r="F601" s="59" t="s">
        <v>2342</v>
      </c>
    </row>
    <row r="602" spans="5:6" ht="13.5">
      <c r="E602" s="59" t="s">
        <v>2343</v>
      </c>
      <c r="F602" s="59" t="s">
        <v>2344</v>
      </c>
    </row>
    <row r="603" spans="5:6" ht="13.5">
      <c r="E603" s="59" t="s">
        <v>2345</v>
      </c>
      <c r="F603" s="59" t="s">
        <v>2346</v>
      </c>
    </row>
    <row r="604" spans="5:6" ht="13.5">
      <c r="E604" s="59" t="s">
        <v>2347</v>
      </c>
      <c r="F604" s="59" t="s">
        <v>2348</v>
      </c>
    </row>
    <row r="605" spans="5:6" ht="13.5">
      <c r="E605" s="59" t="s">
        <v>2349</v>
      </c>
      <c r="F605" s="59" t="s">
        <v>2350</v>
      </c>
    </row>
    <row r="606" spans="5:6" ht="13.5">
      <c r="E606" s="59" t="s">
        <v>2351</v>
      </c>
      <c r="F606" s="59" t="s">
        <v>2352</v>
      </c>
    </row>
    <row r="607" spans="5:6" ht="13.5">
      <c r="E607" s="59" t="s">
        <v>2353</v>
      </c>
      <c r="F607" s="59" t="s">
        <v>2354</v>
      </c>
    </row>
    <row r="608" spans="5:6" ht="13.5">
      <c r="E608" s="59" t="s">
        <v>2355</v>
      </c>
      <c r="F608" s="59" t="s">
        <v>2356</v>
      </c>
    </row>
    <row r="609" spans="5:6" ht="13.5">
      <c r="E609" s="59" t="s">
        <v>2357</v>
      </c>
      <c r="F609" s="59" t="s">
        <v>2358</v>
      </c>
    </row>
    <row r="610" spans="5:6" ht="13.5">
      <c r="E610" s="59" t="s">
        <v>2359</v>
      </c>
      <c r="F610" s="59" t="s">
        <v>2360</v>
      </c>
    </row>
    <row r="611" spans="5:6" ht="13.5">
      <c r="E611" s="59" t="s">
        <v>2361</v>
      </c>
      <c r="F611" s="59" t="s">
        <v>2362</v>
      </c>
    </row>
    <row r="612" spans="5:6" ht="13.5">
      <c r="E612" s="59" t="s">
        <v>2363</v>
      </c>
      <c r="F612" s="59" t="s">
        <v>2364</v>
      </c>
    </row>
    <row r="613" spans="5:6" ht="13.5">
      <c r="E613" s="59" t="s">
        <v>2365</v>
      </c>
      <c r="F613" s="59" t="s">
        <v>2366</v>
      </c>
    </row>
    <row r="614" spans="5:6" ht="13.5">
      <c r="E614" s="59" t="s">
        <v>2367</v>
      </c>
      <c r="F614" s="59" t="s">
        <v>2368</v>
      </c>
    </row>
    <row r="615" spans="5:6" ht="13.5">
      <c r="E615" s="59" t="s">
        <v>2369</v>
      </c>
      <c r="F615" s="59" t="s">
        <v>2370</v>
      </c>
    </row>
    <row r="616" spans="5:6" ht="13.5">
      <c r="E616" s="59" t="s">
        <v>2371</v>
      </c>
      <c r="F616" s="59" t="s">
        <v>2372</v>
      </c>
    </row>
    <row r="617" spans="5:6" ht="13.5">
      <c r="E617" s="59" t="s">
        <v>2373</v>
      </c>
      <c r="F617" s="59" t="s">
        <v>2374</v>
      </c>
    </row>
    <row r="618" spans="5:6" ht="13.5">
      <c r="E618" s="59" t="s">
        <v>2375</v>
      </c>
      <c r="F618" s="59" t="s">
        <v>2376</v>
      </c>
    </row>
    <row r="619" spans="5:6" ht="13.5">
      <c r="E619" s="59" t="s">
        <v>2377</v>
      </c>
      <c r="F619" s="59" t="s">
        <v>2378</v>
      </c>
    </row>
    <row r="620" spans="5:6" ht="13.5">
      <c r="E620" s="59" t="s">
        <v>2379</v>
      </c>
      <c r="F620" s="59" t="s">
        <v>2380</v>
      </c>
    </row>
    <row r="621" spans="5:6" ht="13.5">
      <c r="E621" s="59" t="s">
        <v>2381</v>
      </c>
      <c r="F621" s="59" t="s">
        <v>2382</v>
      </c>
    </row>
    <row r="622" spans="5:6" ht="13.5">
      <c r="E622" s="59" t="s">
        <v>2383</v>
      </c>
      <c r="F622" s="59" t="s">
        <v>2384</v>
      </c>
    </row>
    <row r="623" spans="5:6" ht="13.5">
      <c r="E623" s="59" t="s">
        <v>2385</v>
      </c>
      <c r="F623" s="59" t="s">
        <v>2386</v>
      </c>
    </row>
    <row r="624" spans="5:6" ht="13.5">
      <c r="E624" s="59" t="s">
        <v>2387</v>
      </c>
      <c r="F624" s="59" t="s">
        <v>2388</v>
      </c>
    </row>
    <row r="625" spans="5:6" ht="13.5">
      <c r="E625" s="59" t="s">
        <v>2389</v>
      </c>
      <c r="F625" s="59" t="s">
        <v>2390</v>
      </c>
    </row>
    <row r="626" spans="5:6" ht="13.5">
      <c r="E626" s="59" t="s">
        <v>2391</v>
      </c>
      <c r="F626" s="59" t="s">
        <v>2392</v>
      </c>
    </row>
    <row r="627" spans="5:6" ht="13.5">
      <c r="E627" s="59" t="s">
        <v>2393</v>
      </c>
      <c r="F627" s="59" t="s">
        <v>2394</v>
      </c>
    </row>
    <row r="628" spans="5:6" ht="13.5">
      <c r="E628" s="59" t="s">
        <v>2395</v>
      </c>
      <c r="F628" s="59" t="s">
        <v>2396</v>
      </c>
    </row>
    <row r="629" spans="5:6" ht="13.5">
      <c r="E629" s="59" t="s">
        <v>2397</v>
      </c>
      <c r="F629" s="59" t="s">
        <v>2398</v>
      </c>
    </row>
    <row r="630" spans="5:6" ht="13.5">
      <c r="E630" s="59" t="s">
        <v>2399</v>
      </c>
      <c r="F630" s="59" t="s">
        <v>2400</v>
      </c>
    </row>
    <row r="631" spans="5:6" ht="13.5">
      <c r="E631" s="59" t="s">
        <v>2401</v>
      </c>
      <c r="F631" s="59" t="s">
        <v>2402</v>
      </c>
    </row>
    <row r="632" spans="5:6" ht="13.5">
      <c r="E632" s="59" t="s">
        <v>2403</v>
      </c>
      <c r="F632" s="59" t="s">
        <v>2404</v>
      </c>
    </row>
    <row r="633" spans="5:6" ht="13.5">
      <c r="E633" s="59" t="s">
        <v>2405</v>
      </c>
      <c r="F633" s="59" t="s">
        <v>2406</v>
      </c>
    </row>
    <row r="634" spans="5:6" ht="13.5">
      <c r="E634" s="59" t="s">
        <v>2407</v>
      </c>
      <c r="F634" s="59" t="s">
        <v>2408</v>
      </c>
    </row>
    <row r="635" spans="5:6" ht="13.5">
      <c r="E635" s="59" t="s">
        <v>2409</v>
      </c>
      <c r="F635" s="59" t="s">
        <v>2410</v>
      </c>
    </row>
    <row r="636" spans="5:6" ht="13.5">
      <c r="E636" s="59" t="s">
        <v>2411</v>
      </c>
      <c r="F636" s="59" t="s">
        <v>2412</v>
      </c>
    </row>
    <row r="637" spans="5:6" ht="13.5">
      <c r="E637" s="59" t="s">
        <v>2413</v>
      </c>
      <c r="F637" s="59" t="s">
        <v>2414</v>
      </c>
    </row>
    <row r="638" spans="5:6" ht="13.5">
      <c r="E638" s="59" t="s">
        <v>2415</v>
      </c>
      <c r="F638" s="59" t="s">
        <v>2416</v>
      </c>
    </row>
    <row r="639" spans="5:6" ht="13.5">
      <c r="E639" s="59" t="s">
        <v>2417</v>
      </c>
      <c r="F639" s="59" t="s">
        <v>2418</v>
      </c>
    </row>
    <row r="640" spans="5:6" ht="13.5">
      <c r="E640" s="59" t="s">
        <v>2419</v>
      </c>
      <c r="F640" s="59" t="s">
        <v>2420</v>
      </c>
    </row>
    <row r="641" spans="5:6" ht="13.5">
      <c r="E641" s="59" t="s">
        <v>2421</v>
      </c>
      <c r="F641" s="59" t="s">
        <v>2422</v>
      </c>
    </row>
    <row r="642" spans="5:6" ht="13.5">
      <c r="E642" s="59" t="s">
        <v>2423</v>
      </c>
      <c r="F642" s="59" t="s">
        <v>2424</v>
      </c>
    </row>
    <row r="643" spans="5:6" ht="13.5">
      <c r="E643" s="59" t="s">
        <v>2425</v>
      </c>
      <c r="F643" s="59" t="s">
        <v>2426</v>
      </c>
    </row>
    <row r="644" spans="5:6" ht="13.5">
      <c r="E644" s="59" t="s">
        <v>2427</v>
      </c>
      <c r="F644" s="59" t="s">
        <v>2428</v>
      </c>
    </row>
    <row r="645" spans="5:6" ht="13.5">
      <c r="E645" s="59" t="s">
        <v>2429</v>
      </c>
      <c r="F645" s="59" t="s">
        <v>2430</v>
      </c>
    </row>
    <row r="646" spans="5:6" ht="13.5">
      <c r="E646" s="59" t="s">
        <v>2431</v>
      </c>
      <c r="F646" s="59" t="s">
        <v>2432</v>
      </c>
    </row>
    <row r="647" spans="5:6" ht="13.5">
      <c r="E647" s="59" t="s">
        <v>2433</v>
      </c>
      <c r="F647" s="59" t="s">
        <v>2434</v>
      </c>
    </row>
    <row r="648" spans="5:6" ht="13.5">
      <c r="E648" s="59" t="s">
        <v>2435</v>
      </c>
      <c r="F648" s="59" t="s">
        <v>2436</v>
      </c>
    </row>
    <row r="649" spans="5:6" ht="13.5">
      <c r="E649" s="59" t="s">
        <v>2437</v>
      </c>
      <c r="F649" s="59" t="s">
        <v>2438</v>
      </c>
    </row>
    <row r="650" spans="5:6" ht="13.5">
      <c r="E650" s="59" t="s">
        <v>2439</v>
      </c>
      <c r="F650" s="59" t="s">
        <v>2440</v>
      </c>
    </row>
    <row r="651" spans="5:6" ht="13.5">
      <c r="E651" s="59" t="s">
        <v>2441</v>
      </c>
      <c r="F651" s="59" t="s">
        <v>2442</v>
      </c>
    </row>
    <row r="652" spans="5:6" ht="13.5">
      <c r="E652" s="59" t="s">
        <v>2443</v>
      </c>
      <c r="F652" s="59" t="s">
        <v>2444</v>
      </c>
    </row>
    <row r="653" spans="5:6" ht="13.5">
      <c r="E653" s="59" t="s">
        <v>2445</v>
      </c>
      <c r="F653" s="59" t="s">
        <v>2446</v>
      </c>
    </row>
    <row r="654" spans="5:6" ht="13.5">
      <c r="E654" s="59" t="s">
        <v>2447</v>
      </c>
      <c r="F654" s="59" t="s">
        <v>2448</v>
      </c>
    </row>
    <row r="655" spans="5:6" ht="13.5">
      <c r="E655" s="59" t="s">
        <v>2449</v>
      </c>
      <c r="F655" s="59" t="s">
        <v>2450</v>
      </c>
    </row>
    <row r="656" spans="5:6" ht="13.5">
      <c r="E656" s="59" t="s">
        <v>2451</v>
      </c>
      <c r="F656" s="59" t="s">
        <v>2452</v>
      </c>
    </row>
    <row r="657" spans="5:6" ht="13.5">
      <c r="E657" s="59" t="s">
        <v>2453</v>
      </c>
      <c r="F657" s="59" t="s">
        <v>2454</v>
      </c>
    </row>
    <row r="658" spans="5:6" ht="13.5">
      <c r="E658" s="59" t="s">
        <v>2455</v>
      </c>
      <c r="F658" s="59" t="s">
        <v>2456</v>
      </c>
    </row>
    <row r="659" spans="5:6" ht="13.5">
      <c r="E659" s="59" t="s">
        <v>2457</v>
      </c>
      <c r="F659" s="59" t="s">
        <v>2458</v>
      </c>
    </row>
    <row r="660" spans="5:6" ht="13.5">
      <c r="E660" s="59" t="s">
        <v>2459</v>
      </c>
      <c r="F660" s="59" t="s">
        <v>2460</v>
      </c>
    </row>
    <row r="661" spans="5:6" ht="13.5">
      <c r="E661" s="59" t="s">
        <v>2461</v>
      </c>
      <c r="F661" s="59" t="s">
        <v>2462</v>
      </c>
    </row>
    <row r="662" spans="5:6" ht="13.5">
      <c r="E662" s="59" t="s">
        <v>2463</v>
      </c>
      <c r="F662" s="59" t="s">
        <v>2464</v>
      </c>
    </row>
    <row r="663" spans="5:6" ht="13.5">
      <c r="E663" s="59" t="s">
        <v>2465</v>
      </c>
      <c r="F663" s="59" t="s">
        <v>2466</v>
      </c>
    </row>
    <row r="664" spans="5:6" ht="13.5">
      <c r="E664" s="59" t="s">
        <v>2467</v>
      </c>
      <c r="F664" s="59" t="s">
        <v>2468</v>
      </c>
    </row>
    <row r="665" spans="5:6" ht="13.5">
      <c r="E665" s="59" t="s">
        <v>2469</v>
      </c>
      <c r="F665" s="59" t="s">
        <v>2470</v>
      </c>
    </row>
    <row r="666" spans="5:6" ht="13.5">
      <c r="E666" s="59" t="s">
        <v>2471</v>
      </c>
      <c r="F666" s="59" t="s">
        <v>2472</v>
      </c>
    </row>
    <row r="667" spans="5:6" ht="13.5">
      <c r="E667" s="59" t="s">
        <v>2473</v>
      </c>
      <c r="F667" s="59" t="s">
        <v>2474</v>
      </c>
    </row>
    <row r="668" spans="5:6" ht="13.5">
      <c r="E668" s="59" t="s">
        <v>2475</v>
      </c>
      <c r="F668" s="59" t="s">
        <v>2476</v>
      </c>
    </row>
    <row r="669" spans="5:6" ht="13.5">
      <c r="E669" s="59" t="s">
        <v>2477</v>
      </c>
      <c r="F669" s="59" t="s">
        <v>2478</v>
      </c>
    </row>
    <row r="670" spans="5:6" ht="13.5">
      <c r="E670" s="59" t="s">
        <v>2479</v>
      </c>
      <c r="F670" s="59" t="s">
        <v>2480</v>
      </c>
    </row>
    <row r="671" spans="5:6" ht="13.5">
      <c r="E671" s="59" t="s">
        <v>2481</v>
      </c>
      <c r="F671" s="59" t="s">
        <v>2482</v>
      </c>
    </row>
    <row r="672" spans="5:6" ht="13.5">
      <c r="E672" s="59" t="s">
        <v>2483</v>
      </c>
      <c r="F672" s="59" t="s">
        <v>2484</v>
      </c>
    </row>
    <row r="673" spans="5:6" ht="13.5">
      <c r="E673" s="59" t="s">
        <v>2485</v>
      </c>
      <c r="F673" s="59" t="s">
        <v>2486</v>
      </c>
    </row>
    <row r="674" spans="5:6" ht="13.5">
      <c r="E674" s="59" t="s">
        <v>2487</v>
      </c>
      <c r="F674" s="59" t="s">
        <v>2488</v>
      </c>
    </row>
    <row r="675" spans="5:6" ht="13.5">
      <c r="E675" s="59" t="s">
        <v>2489</v>
      </c>
      <c r="F675" s="59" t="s">
        <v>2490</v>
      </c>
    </row>
    <row r="676" spans="5:6" ht="13.5">
      <c r="E676" s="59" t="s">
        <v>2491</v>
      </c>
      <c r="F676" s="59" t="s">
        <v>2492</v>
      </c>
    </row>
    <row r="677" spans="5:6" ht="13.5">
      <c r="E677" s="59" t="s">
        <v>2493</v>
      </c>
      <c r="F677" s="59" t="s">
        <v>2494</v>
      </c>
    </row>
    <row r="678" spans="5:6" ht="13.5">
      <c r="E678" s="59" t="s">
        <v>2495</v>
      </c>
      <c r="F678" s="59" t="s">
        <v>2496</v>
      </c>
    </row>
    <row r="679" spans="5:6" ht="13.5">
      <c r="E679" s="59" t="s">
        <v>2497</v>
      </c>
      <c r="F679" s="59" t="s">
        <v>2498</v>
      </c>
    </row>
    <row r="680" spans="5:6" ht="13.5">
      <c r="E680" s="59" t="s">
        <v>2499</v>
      </c>
      <c r="F680" s="59" t="s">
        <v>2500</v>
      </c>
    </row>
    <row r="681" spans="5:6" ht="13.5">
      <c r="E681" s="59" t="s">
        <v>2501</v>
      </c>
      <c r="F681" s="59" t="s">
        <v>2502</v>
      </c>
    </row>
    <row r="682" spans="5:6" ht="13.5">
      <c r="E682" s="59" t="s">
        <v>2503</v>
      </c>
      <c r="F682" s="59" t="s">
        <v>2504</v>
      </c>
    </row>
    <row r="683" spans="5:6" ht="13.5">
      <c r="E683" s="59" t="s">
        <v>2505</v>
      </c>
      <c r="F683" s="59" t="s">
        <v>2506</v>
      </c>
    </row>
    <row r="684" spans="5:6" ht="13.5">
      <c r="E684" s="59" t="s">
        <v>2507</v>
      </c>
      <c r="F684" s="59" t="s">
        <v>2508</v>
      </c>
    </row>
    <row r="685" spans="5:6" ht="13.5">
      <c r="E685" s="59" t="s">
        <v>2509</v>
      </c>
      <c r="F685" s="59" t="s">
        <v>2510</v>
      </c>
    </row>
    <row r="686" spans="5:6" ht="13.5">
      <c r="E686" s="59" t="s">
        <v>2511</v>
      </c>
      <c r="F686" s="59" t="s">
        <v>2512</v>
      </c>
    </row>
    <row r="687" spans="5:6" ht="13.5">
      <c r="E687" s="59" t="s">
        <v>2513</v>
      </c>
      <c r="F687" s="59" t="s">
        <v>2514</v>
      </c>
    </row>
    <row r="688" spans="5:6" ht="13.5">
      <c r="E688" s="59" t="s">
        <v>2515</v>
      </c>
      <c r="F688" s="59" t="s">
        <v>2516</v>
      </c>
    </row>
    <row r="689" spans="5:6" ht="13.5">
      <c r="E689" s="59" t="s">
        <v>2517</v>
      </c>
      <c r="F689" s="59" t="s">
        <v>2518</v>
      </c>
    </row>
    <row r="690" spans="5:6" ht="13.5">
      <c r="E690" s="59" t="s">
        <v>2519</v>
      </c>
      <c r="F690" s="59" t="s">
        <v>2520</v>
      </c>
    </row>
    <row r="691" spans="5:6" ht="13.5">
      <c r="E691" s="59" t="s">
        <v>2521</v>
      </c>
      <c r="F691" s="59" t="s">
        <v>2522</v>
      </c>
    </row>
    <row r="692" spans="5:6" ht="13.5">
      <c r="E692" s="59" t="s">
        <v>2523</v>
      </c>
      <c r="F692" s="59" t="s">
        <v>2524</v>
      </c>
    </row>
    <row r="693" spans="5:6" ht="13.5">
      <c r="E693" s="59" t="s">
        <v>2525</v>
      </c>
      <c r="F693" s="59" t="s">
        <v>2526</v>
      </c>
    </row>
    <row r="694" spans="5:6" ht="13.5">
      <c r="E694" s="59" t="s">
        <v>2527</v>
      </c>
      <c r="F694" s="59" t="s">
        <v>2528</v>
      </c>
    </row>
    <row r="695" spans="5:6" ht="13.5">
      <c r="E695" s="59" t="s">
        <v>2529</v>
      </c>
      <c r="F695" s="59" t="s">
        <v>2530</v>
      </c>
    </row>
    <row r="696" spans="5:6" ht="13.5">
      <c r="E696" s="59" t="s">
        <v>2531</v>
      </c>
      <c r="F696" s="59" t="s">
        <v>2532</v>
      </c>
    </row>
    <row r="697" spans="5:6" ht="13.5">
      <c r="E697" s="59" t="s">
        <v>2533</v>
      </c>
      <c r="F697" s="59" t="s">
        <v>2534</v>
      </c>
    </row>
    <row r="698" spans="5:6" ht="13.5">
      <c r="E698" s="59" t="s">
        <v>2535</v>
      </c>
      <c r="F698" s="59" t="s">
        <v>2536</v>
      </c>
    </row>
    <row r="699" spans="5:6" ht="13.5">
      <c r="E699" s="59" t="s">
        <v>2537</v>
      </c>
      <c r="F699" s="59" t="s">
        <v>2538</v>
      </c>
    </row>
    <row r="700" spans="5:6" ht="13.5">
      <c r="E700" s="59" t="s">
        <v>2539</v>
      </c>
      <c r="F700" s="59" t="s">
        <v>2540</v>
      </c>
    </row>
    <row r="701" spans="5:6" ht="13.5">
      <c r="E701" s="59" t="s">
        <v>2541</v>
      </c>
      <c r="F701" s="59" t="s">
        <v>2542</v>
      </c>
    </row>
    <row r="702" spans="5:6" ht="13.5">
      <c r="E702" s="59" t="s">
        <v>2543</v>
      </c>
      <c r="F702" s="59" t="s">
        <v>2544</v>
      </c>
    </row>
    <row r="703" spans="5:6" ht="13.5">
      <c r="E703" s="59" t="s">
        <v>2545</v>
      </c>
      <c r="F703" s="59" t="s">
        <v>2546</v>
      </c>
    </row>
    <row r="704" spans="5:6" ht="13.5">
      <c r="E704" s="59" t="s">
        <v>2547</v>
      </c>
      <c r="F704" s="59" t="s">
        <v>2548</v>
      </c>
    </row>
    <row r="705" spans="5:6" ht="13.5">
      <c r="E705" s="59" t="s">
        <v>2549</v>
      </c>
      <c r="F705" s="59" t="s">
        <v>2550</v>
      </c>
    </row>
    <row r="706" spans="5:6" ht="13.5">
      <c r="E706" s="59" t="s">
        <v>2551</v>
      </c>
      <c r="F706" s="59" t="s">
        <v>2552</v>
      </c>
    </row>
    <row r="707" spans="5:6" ht="13.5">
      <c r="E707" s="59" t="s">
        <v>2553</v>
      </c>
      <c r="F707" s="59" t="s">
        <v>2554</v>
      </c>
    </row>
    <row r="708" spans="5:6" ht="13.5">
      <c r="E708" s="59" t="s">
        <v>2555</v>
      </c>
      <c r="F708" s="59" t="s">
        <v>2556</v>
      </c>
    </row>
    <row r="709" spans="5:6" ht="13.5">
      <c r="E709" s="59" t="s">
        <v>2557</v>
      </c>
      <c r="F709" s="59" t="s">
        <v>2558</v>
      </c>
    </row>
    <row r="710" spans="5:6" ht="13.5">
      <c r="E710" s="59" t="s">
        <v>2559</v>
      </c>
      <c r="F710" s="59" t="s">
        <v>2560</v>
      </c>
    </row>
    <row r="711" spans="5:6" ht="13.5">
      <c r="E711" s="59" t="s">
        <v>2561</v>
      </c>
      <c r="F711" s="59" t="s">
        <v>2562</v>
      </c>
    </row>
    <row r="712" spans="5:6" ht="13.5">
      <c r="E712" s="59" t="s">
        <v>2563</v>
      </c>
      <c r="F712" s="59" t="s">
        <v>2564</v>
      </c>
    </row>
    <row r="713" spans="5:6" ht="13.5">
      <c r="E713" s="59" t="s">
        <v>2565</v>
      </c>
      <c r="F713" s="59" t="s">
        <v>2566</v>
      </c>
    </row>
    <row r="714" spans="5:6" ht="13.5">
      <c r="E714" s="59" t="s">
        <v>2567</v>
      </c>
      <c r="F714" s="59" t="s">
        <v>2568</v>
      </c>
    </row>
    <row r="715" spans="5:6" ht="13.5">
      <c r="E715" s="59" t="s">
        <v>2569</v>
      </c>
      <c r="F715" s="59" t="s">
        <v>2570</v>
      </c>
    </row>
    <row r="716" spans="5:6" ht="13.5">
      <c r="E716" s="59" t="s">
        <v>2571</v>
      </c>
      <c r="F716" s="59" t="s">
        <v>2572</v>
      </c>
    </row>
    <row r="717" spans="5:6" ht="13.5">
      <c r="E717" s="59" t="s">
        <v>2573</v>
      </c>
      <c r="F717" s="59" t="s">
        <v>2574</v>
      </c>
    </row>
    <row r="718" spans="5:6" ht="13.5">
      <c r="E718" s="59" t="s">
        <v>2575</v>
      </c>
      <c r="F718" s="59" t="s">
        <v>2576</v>
      </c>
    </row>
    <row r="719" spans="5:6" ht="13.5">
      <c r="E719" s="59" t="s">
        <v>2577</v>
      </c>
      <c r="F719" s="59" t="s">
        <v>2578</v>
      </c>
    </row>
    <row r="720" spans="5:6" ht="13.5">
      <c r="E720" s="59" t="s">
        <v>2579</v>
      </c>
      <c r="F720" s="59" t="s">
        <v>2580</v>
      </c>
    </row>
    <row r="721" spans="5:6" ht="13.5">
      <c r="E721" s="59" t="s">
        <v>2581</v>
      </c>
      <c r="F721" s="59" t="s">
        <v>2582</v>
      </c>
    </row>
    <row r="722" spans="5:6" ht="13.5">
      <c r="E722" s="59" t="s">
        <v>2583</v>
      </c>
      <c r="F722" s="59" t="s">
        <v>2584</v>
      </c>
    </row>
    <row r="723" spans="5:6" ht="13.5">
      <c r="E723" s="59" t="s">
        <v>2585</v>
      </c>
      <c r="F723" s="59" t="s">
        <v>2586</v>
      </c>
    </row>
    <row r="724" spans="5:6" ht="13.5">
      <c r="E724" s="59" t="s">
        <v>2587</v>
      </c>
      <c r="F724" s="59" t="s">
        <v>2588</v>
      </c>
    </row>
    <row r="725" spans="5:6" ht="13.5">
      <c r="E725" s="59" t="s">
        <v>2589</v>
      </c>
      <c r="F725" s="59" t="s">
        <v>2590</v>
      </c>
    </row>
    <row r="726" spans="5:6" ht="13.5">
      <c r="E726" s="59" t="s">
        <v>2591</v>
      </c>
      <c r="F726" s="59" t="s">
        <v>2592</v>
      </c>
    </row>
    <row r="727" spans="5:6" ht="13.5">
      <c r="E727" s="59" t="s">
        <v>2593</v>
      </c>
      <c r="F727" s="59" t="s">
        <v>2594</v>
      </c>
    </row>
    <row r="728" spans="5:6" ht="13.5">
      <c r="E728" s="59" t="s">
        <v>2595</v>
      </c>
      <c r="F728" s="59" t="s">
        <v>2596</v>
      </c>
    </row>
    <row r="729" spans="5:6" ht="13.5">
      <c r="E729" s="59" t="s">
        <v>2597</v>
      </c>
      <c r="F729" s="59" t="s">
        <v>2598</v>
      </c>
    </row>
    <row r="730" spans="5:6" ht="13.5">
      <c r="E730" s="59" t="s">
        <v>2599</v>
      </c>
      <c r="F730" s="59" t="s">
        <v>2600</v>
      </c>
    </row>
    <row r="731" spans="5:6" ht="13.5">
      <c r="E731" s="59" t="s">
        <v>2601</v>
      </c>
      <c r="F731" s="59" t="s">
        <v>2602</v>
      </c>
    </row>
    <row r="732" spans="5:6" ht="13.5">
      <c r="E732" s="59" t="s">
        <v>2603</v>
      </c>
      <c r="F732" s="59" t="s">
        <v>2604</v>
      </c>
    </row>
    <row r="733" spans="5:6" ht="13.5">
      <c r="E733" s="59" t="s">
        <v>2605</v>
      </c>
      <c r="F733" s="59" t="s">
        <v>2606</v>
      </c>
    </row>
    <row r="734" spans="5:6" ht="13.5">
      <c r="E734" s="59" t="s">
        <v>2607</v>
      </c>
      <c r="F734" s="59" t="s">
        <v>2608</v>
      </c>
    </row>
    <row r="735" spans="5:6" ht="13.5">
      <c r="E735" s="59" t="s">
        <v>2609</v>
      </c>
      <c r="F735" s="59" t="s">
        <v>2610</v>
      </c>
    </row>
    <row r="736" spans="5:6" ht="13.5">
      <c r="E736" s="59" t="s">
        <v>2611</v>
      </c>
      <c r="F736" s="59" t="s">
        <v>2612</v>
      </c>
    </row>
    <row r="737" spans="5:6" ht="13.5">
      <c r="E737" s="59" t="s">
        <v>2613</v>
      </c>
      <c r="F737" s="59" t="s">
        <v>2614</v>
      </c>
    </row>
    <row r="738" spans="5:6" ht="13.5">
      <c r="E738" s="59" t="s">
        <v>2615</v>
      </c>
      <c r="F738" s="59" t="s">
        <v>2616</v>
      </c>
    </row>
    <row r="739" spans="5:6" ht="13.5">
      <c r="E739" s="59" t="s">
        <v>2617</v>
      </c>
      <c r="F739" s="59" t="s">
        <v>2618</v>
      </c>
    </row>
    <row r="740" spans="5:6" ht="13.5">
      <c r="E740" s="59" t="s">
        <v>2619</v>
      </c>
      <c r="F740" s="59" t="s">
        <v>2620</v>
      </c>
    </row>
    <row r="741" spans="5:6" ht="13.5">
      <c r="E741" s="59" t="s">
        <v>2621</v>
      </c>
      <c r="F741" s="59" t="s">
        <v>2622</v>
      </c>
    </row>
    <row r="742" spans="5:6" ht="13.5">
      <c r="E742" s="59" t="s">
        <v>2623</v>
      </c>
      <c r="F742" s="59" t="s">
        <v>2624</v>
      </c>
    </row>
    <row r="743" spans="5:6" ht="13.5">
      <c r="E743" s="59" t="s">
        <v>2625</v>
      </c>
      <c r="F743" s="59" t="s">
        <v>2626</v>
      </c>
    </row>
    <row r="744" spans="5:6" ht="13.5">
      <c r="E744" s="59" t="s">
        <v>2627</v>
      </c>
      <c r="F744" s="59" t="s">
        <v>2628</v>
      </c>
    </row>
    <row r="745" spans="5:6" ht="13.5">
      <c r="E745" s="59" t="s">
        <v>2629</v>
      </c>
      <c r="F745" s="59" t="s">
        <v>2630</v>
      </c>
    </row>
    <row r="746" spans="5:6" ht="13.5">
      <c r="E746" s="59" t="s">
        <v>2631</v>
      </c>
      <c r="F746" s="59" t="s">
        <v>2632</v>
      </c>
    </row>
    <row r="747" spans="5:6" ht="13.5">
      <c r="E747" s="59" t="s">
        <v>2633</v>
      </c>
      <c r="F747" s="59" t="s">
        <v>2634</v>
      </c>
    </row>
    <row r="748" spans="5:6" ht="13.5">
      <c r="E748" s="59" t="s">
        <v>2635</v>
      </c>
      <c r="F748" s="59" t="s">
        <v>2636</v>
      </c>
    </row>
    <row r="749" spans="5:6" ht="13.5">
      <c r="E749" s="59" t="s">
        <v>2637</v>
      </c>
      <c r="F749" s="59" t="s">
        <v>2638</v>
      </c>
    </row>
    <row r="750" spans="5:6" ht="13.5">
      <c r="E750" s="59" t="s">
        <v>2639</v>
      </c>
      <c r="F750" s="59" t="s">
        <v>2640</v>
      </c>
    </row>
    <row r="751" spans="5:6" ht="13.5">
      <c r="E751" s="59" t="s">
        <v>2641</v>
      </c>
      <c r="F751" s="59" t="s">
        <v>2642</v>
      </c>
    </row>
    <row r="752" spans="5:6" ht="13.5">
      <c r="E752" s="59" t="s">
        <v>2643</v>
      </c>
      <c r="F752" s="59" t="s">
        <v>2644</v>
      </c>
    </row>
    <row r="753" spans="5:6" ht="13.5">
      <c r="E753" s="59" t="s">
        <v>2645</v>
      </c>
      <c r="F753" s="59" t="s">
        <v>2646</v>
      </c>
    </row>
    <row r="754" spans="5:6" ht="13.5">
      <c r="E754" s="59" t="s">
        <v>2647</v>
      </c>
      <c r="F754" s="59" t="s">
        <v>2648</v>
      </c>
    </row>
    <row r="755" spans="5:6" ht="13.5">
      <c r="E755" s="59" t="s">
        <v>2649</v>
      </c>
      <c r="F755" s="59" t="s">
        <v>2650</v>
      </c>
    </row>
    <row r="756" spans="5:6" ht="13.5">
      <c r="E756" s="59" t="s">
        <v>2651</v>
      </c>
      <c r="F756" s="59" t="s">
        <v>2652</v>
      </c>
    </row>
    <row r="757" spans="5:6" ht="13.5">
      <c r="E757" s="59" t="s">
        <v>2653</v>
      </c>
      <c r="F757" s="59" t="s">
        <v>2654</v>
      </c>
    </row>
    <row r="758" spans="5:6" ht="13.5">
      <c r="E758" s="59" t="s">
        <v>2655</v>
      </c>
      <c r="F758" s="59" t="s">
        <v>2656</v>
      </c>
    </row>
    <row r="759" spans="5:6" ht="13.5">
      <c r="E759" s="59" t="s">
        <v>2657</v>
      </c>
      <c r="F759" s="59" t="s">
        <v>2658</v>
      </c>
    </row>
    <row r="760" spans="5:6" ht="13.5">
      <c r="E760" s="59" t="s">
        <v>2659</v>
      </c>
      <c r="F760" s="59" t="s">
        <v>2660</v>
      </c>
    </row>
    <row r="761" spans="5:6" ht="13.5">
      <c r="E761" s="59" t="s">
        <v>2661</v>
      </c>
      <c r="F761" s="59" t="s">
        <v>2662</v>
      </c>
    </row>
    <row r="762" spans="5:6" ht="13.5">
      <c r="E762" s="59" t="s">
        <v>2663</v>
      </c>
      <c r="F762" s="59" t="s">
        <v>2664</v>
      </c>
    </row>
    <row r="763" spans="5:6" ht="13.5">
      <c r="E763" s="59" t="s">
        <v>2665</v>
      </c>
      <c r="F763" s="59" t="s">
        <v>2666</v>
      </c>
    </row>
    <row r="764" spans="5:6" ht="13.5">
      <c r="E764" s="59" t="s">
        <v>2667</v>
      </c>
      <c r="F764" s="59" t="s">
        <v>2668</v>
      </c>
    </row>
    <row r="765" spans="5:6" ht="13.5">
      <c r="E765" s="59" t="s">
        <v>2669</v>
      </c>
      <c r="F765" s="59" t="s">
        <v>2670</v>
      </c>
    </row>
    <row r="766" spans="5:6" ht="13.5">
      <c r="E766" s="59" t="s">
        <v>2671</v>
      </c>
      <c r="F766" s="59" t="s">
        <v>2672</v>
      </c>
    </row>
    <row r="767" spans="5:6" ht="13.5">
      <c r="E767" s="59" t="s">
        <v>2673</v>
      </c>
      <c r="F767" s="59" t="s">
        <v>2674</v>
      </c>
    </row>
    <row r="768" spans="5:6" ht="13.5">
      <c r="E768" s="59" t="s">
        <v>2675</v>
      </c>
      <c r="F768" s="59" t="s">
        <v>2676</v>
      </c>
    </row>
    <row r="769" spans="5:6" ht="13.5">
      <c r="E769" s="59" t="s">
        <v>2677</v>
      </c>
      <c r="F769" s="59" t="s">
        <v>2678</v>
      </c>
    </row>
    <row r="770" spans="5:6" ht="13.5">
      <c r="E770" s="59" t="s">
        <v>2679</v>
      </c>
      <c r="F770" s="59" t="s">
        <v>2680</v>
      </c>
    </row>
    <row r="771" spans="5:6" ht="13.5">
      <c r="E771" s="59" t="s">
        <v>2681</v>
      </c>
      <c r="F771" s="59" t="s">
        <v>2682</v>
      </c>
    </row>
    <row r="772" spans="5:6" ht="13.5">
      <c r="E772" s="59" t="s">
        <v>2683</v>
      </c>
      <c r="F772" s="59" t="s">
        <v>2684</v>
      </c>
    </row>
    <row r="773" spans="5:6" ht="13.5">
      <c r="E773" s="59" t="s">
        <v>2685</v>
      </c>
      <c r="F773" s="59" t="s">
        <v>2686</v>
      </c>
    </row>
    <row r="774" spans="5:6" ht="13.5">
      <c r="E774" s="59" t="s">
        <v>2687</v>
      </c>
      <c r="F774" s="59" t="s">
        <v>2688</v>
      </c>
    </row>
    <row r="775" spans="5:6" ht="13.5">
      <c r="E775" s="59" t="s">
        <v>2689</v>
      </c>
      <c r="F775" s="59" t="s">
        <v>2690</v>
      </c>
    </row>
    <row r="776" spans="5:6" ht="13.5">
      <c r="E776" s="59" t="s">
        <v>2691</v>
      </c>
      <c r="F776" s="59" t="s">
        <v>2692</v>
      </c>
    </row>
    <row r="777" spans="5:6" ht="13.5">
      <c r="E777" s="59" t="s">
        <v>2693</v>
      </c>
      <c r="F777" s="59" t="s">
        <v>2694</v>
      </c>
    </row>
    <row r="778" spans="5:6" ht="13.5">
      <c r="E778" s="59" t="s">
        <v>2695</v>
      </c>
      <c r="F778" s="59" t="s">
        <v>2696</v>
      </c>
    </row>
    <row r="779" spans="5:6" ht="13.5">
      <c r="E779" s="59" t="s">
        <v>2697</v>
      </c>
      <c r="F779" s="59" t="s">
        <v>2698</v>
      </c>
    </row>
    <row r="780" spans="5:6" ht="13.5">
      <c r="E780" s="59" t="s">
        <v>2699</v>
      </c>
      <c r="F780" s="59" t="s">
        <v>2700</v>
      </c>
    </row>
    <row r="781" spans="5:6" ht="13.5">
      <c r="E781" s="59" t="s">
        <v>2701</v>
      </c>
      <c r="F781" s="59" t="s">
        <v>2702</v>
      </c>
    </row>
    <row r="782" spans="5:6" ht="13.5">
      <c r="E782" s="59" t="s">
        <v>2703</v>
      </c>
      <c r="F782" s="59" t="s">
        <v>2704</v>
      </c>
    </row>
    <row r="783" spans="5:6" ht="13.5">
      <c r="E783" s="59" t="s">
        <v>2705</v>
      </c>
      <c r="F783" s="59" t="s">
        <v>2706</v>
      </c>
    </row>
    <row r="784" spans="5:6" ht="13.5">
      <c r="E784" s="59" t="s">
        <v>2707</v>
      </c>
      <c r="F784" s="59" t="s">
        <v>2708</v>
      </c>
    </row>
    <row r="785" spans="5:6" ht="13.5">
      <c r="E785" s="59" t="s">
        <v>2709</v>
      </c>
      <c r="F785" s="59" t="s">
        <v>2710</v>
      </c>
    </row>
    <row r="786" spans="5:6" ht="13.5">
      <c r="E786" s="59" t="s">
        <v>2711</v>
      </c>
      <c r="F786" s="59" t="s">
        <v>2712</v>
      </c>
    </row>
    <row r="787" spans="5:6" ht="13.5">
      <c r="E787" s="59" t="s">
        <v>2713</v>
      </c>
      <c r="F787" s="59" t="s">
        <v>2714</v>
      </c>
    </row>
    <row r="788" spans="5:6" ht="13.5">
      <c r="E788" s="59" t="s">
        <v>2715</v>
      </c>
      <c r="F788" s="59" t="s">
        <v>2716</v>
      </c>
    </row>
    <row r="789" spans="5:6" ht="13.5">
      <c r="E789" s="59" t="s">
        <v>2717</v>
      </c>
      <c r="F789" s="59" t="s">
        <v>2718</v>
      </c>
    </row>
    <row r="790" spans="5:6" ht="13.5">
      <c r="E790" s="59" t="s">
        <v>2719</v>
      </c>
      <c r="F790" s="59" t="s">
        <v>2720</v>
      </c>
    </row>
    <row r="791" spans="5:6" ht="13.5">
      <c r="E791" s="59" t="s">
        <v>2721</v>
      </c>
      <c r="F791" s="59" t="s">
        <v>2722</v>
      </c>
    </row>
    <row r="792" spans="5:6" ht="13.5">
      <c r="E792" s="59" t="s">
        <v>2723</v>
      </c>
      <c r="F792" s="59" t="s">
        <v>2724</v>
      </c>
    </row>
    <row r="793" spans="5:6" ht="13.5">
      <c r="E793" s="59" t="s">
        <v>2725</v>
      </c>
      <c r="F793" s="59" t="s">
        <v>2726</v>
      </c>
    </row>
    <row r="794" spans="5:6" ht="13.5">
      <c r="E794" s="59" t="s">
        <v>2727</v>
      </c>
      <c r="F794" s="59" t="s">
        <v>2728</v>
      </c>
    </row>
    <row r="795" spans="5:6" ht="13.5">
      <c r="E795" s="59" t="s">
        <v>2729</v>
      </c>
      <c r="F795" s="59" t="s">
        <v>2730</v>
      </c>
    </row>
    <row r="796" spans="5:6" ht="13.5">
      <c r="E796" s="59" t="s">
        <v>2731</v>
      </c>
      <c r="F796" s="59" t="s">
        <v>2732</v>
      </c>
    </row>
    <row r="797" spans="5:6" ht="13.5">
      <c r="E797" s="59" t="s">
        <v>2733</v>
      </c>
      <c r="F797" s="59" t="s">
        <v>2734</v>
      </c>
    </row>
    <row r="798" spans="5:6" ht="13.5">
      <c r="E798" s="59" t="s">
        <v>2735</v>
      </c>
      <c r="F798" s="59" t="s">
        <v>2736</v>
      </c>
    </row>
    <row r="799" spans="5:6" ht="13.5">
      <c r="E799" s="59" t="s">
        <v>2737</v>
      </c>
      <c r="F799" s="59" t="s">
        <v>2738</v>
      </c>
    </row>
    <row r="800" spans="5:6" ht="13.5">
      <c r="E800" s="59" t="s">
        <v>2739</v>
      </c>
      <c r="F800" s="59" t="s">
        <v>2740</v>
      </c>
    </row>
    <row r="801" spans="5:6" ht="13.5">
      <c r="E801" s="59" t="s">
        <v>2741</v>
      </c>
      <c r="F801" s="59" t="s">
        <v>2742</v>
      </c>
    </row>
    <row r="802" spans="5:6" ht="13.5">
      <c r="E802" s="59" t="s">
        <v>2743</v>
      </c>
      <c r="F802" s="59" t="s">
        <v>2744</v>
      </c>
    </row>
    <row r="803" spans="5:6" ht="13.5">
      <c r="E803" s="59" t="s">
        <v>2745</v>
      </c>
      <c r="F803" s="59" t="s">
        <v>2746</v>
      </c>
    </row>
    <row r="804" spans="5:6" ht="13.5">
      <c r="E804" s="59" t="s">
        <v>2747</v>
      </c>
      <c r="F804" s="59" t="s">
        <v>2748</v>
      </c>
    </row>
    <row r="805" spans="5:6" ht="13.5">
      <c r="E805" s="59" t="s">
        <v>2749</v>
      </c>
      <c r="F805" s="59" t="s">
        <v>2750</v>
      </c>
    </row>
    <row r="806" spans="5:6" ht="13.5">
      <c r="E806" s="59" t="s">
        <v>2751</v>
      </c>
      <c r="F806" s="59" t="s">
        <v>2752</v>
      </c>
    </row>
    <row r="807" spans="5:6" ht="13.5">
      <c r="E807" s="59" t="s">
        <v>2753</v>
      </c>
      <c r="F807" s="59" t="s">
        <v>2754</v>
      </c>
    </row>
    <row r="808" spans="5:6" ht="13.5">
      <c r="E808" s="59" t="s">
        <v>2755</v>
      </c>
      <c r="F808" s="59" t="s">
        <v>2756</v>
      </c>
    </row>
    <row r="809" spans="5:6" ht="13.5">
      <c r="E809" s="59" t="s">
        <v>2757</v>
      </c>
      <c r="F809" s="59" t="s">
        <v>2758</v>
      </c>
    </row>
    <row r="810" spans="5:6" ht="13.5">
      <c r="E810" s="59" t="s">
        <v>2759</v>
      </c>
      <c r="F810" s="59" t="s">
        <v>2760</v>
      </c>
    </row>
    <row r="811" spans="5:6" ht="13.5">
      <c r="E811" s="59" t="s">
        <v>2761</v>
      </c>
      <c r="F811" s="59" t="s">
        <v>2762</v>
      </c>
    </row>
    <row r="812" spans="5:6" ht="13.5">
      <c r="E812" s="59" t="s">
        <v>2763</v>
      </c>
      <c r="F812" s="59" t="s">
        <v>2764</v>
      </c>
    </row>
    <row r="813" spans="5:6" ht="13.5">
      <c r="E813" s="59" t="s">
        <v>2765</v>
      </c>
      <c r="F813" s="59" t="s">
        <v>2766</v>
      </c>
    </row>
    <row r="814" spans="5:6" ht="13.5">
      <c r="E814" s="59" t="s">
        <v>2767</v>
      </c>
      <c r="F814" s="59" t="s">
        <v>2768</v>
      </c>
    </row>
    <row r="815" spans="5:6" ht="13.5">
      <c r="E815" s="59" t="s">
        <v>2769</v>
      </c>
      <c r="F815" s="59" t="s">
        <v>2770</v>
      </c>
    </row>
    <row r="816" spans="5:6" ht="13.5">
      <c r="E816" s="59" t="s">
        <v>2771</v>
      </c>
      <c r="F816" s="59" t="s">
        <v>2772</v>
      </c>
    </row>
    <row r="817" spans="5:6" ht="13.5">
      <c r="E817" s="59" t="s">
        <v>2773</v>
      </c>
      <c r="F817" s="59" t="s">
        <v>2774</v>
      </c>
    </row>
    <row r="818" spans="5:6" ht="13.5">
      <c r="E818" s="59" t="s">
        <v>2775</v>
      </c>
      <c r="F818" s="59" t="s">
        <v>2776</v>
      </c>
    </row>
    <row r="819" spans="5:6" ht="13.5">
      <c r="E819" s="59" t="s">
        <v>2777</v>
      </c>
      <c r="F819" s="59" t="s">
        <v>2778</v>
      </c>
    </row>
    <row r="820" spans="5:6" ht="13.5">
      <c r="E820" s="59" t="s">
        <v>2779</v>
      </c>
      <c r="F820" s="59" t="s">
        <v>2780</v>
      </c>
    </row>
    <row r="821" spans="5:6" ht="13.5">
      <c r="E821" s="59" t="s">
        <v>2781</v>
      </c>
      <c r="F821" s="59" t="s">
        <v>2782</v>
      </c>
    </row>
    <row r="822" spans="5:6" ht="13.5">
      <c r="E822" s="59" t="s">
        <v>2783</v>
      </c>
      <c r="F822" s="59" t="s">
        <v>2784</v>
      </c>
    </row>
    <row r="823" spans="5:6" ht="13.5">
      <c r="E823" s="59" t="s">
        <v>2785</v>
      </c>
      <c r="F823" s="59" t="s">
        <v>2786</v>
      </c>
    </row>
    <row r="824" spans="5:6" ht="13.5">
      <c r="E824" s="59" t="s">
        <v>2787</v>
      </c>
      <c r="F824" s="59" t="s">
        <v>2788</v>
      </c>
    </row>
    <row r="825" spans="5:6" ht="13.5">
      <c r="E825" s="59" t="s">
        <v>2789</v>
      </c>
      <c r="F825" s="59" t="s">
        <v>2790</v>
      </c>
    </row>
    <row r="826" spans="5:6" ht="13.5">
      <c r="E826" s="59" t="s">
        <v>2791</v>
      </c>
      <c r="F826" s="59" t="s">
        <v>2792</v>
      </c>
    </row>
    <row r="827" spans="5:6" ht="13.5">
      <c r="E827" s="59" t="s">
        <v>2793</v>
      </c>
      <c r="F827" s="59" t="s">
        <v>2794</v>
      </c>
    </row>
    <row r="828" spans="5:6" ht="13.5">
      <c r="E828" s="59" t="s">
        <v>2795</v>
      </c>
      <c r="F828" s="59" t="s">
        <v>2796</v>
      </c>
    </row>
    <row r="829" spans="5:6" ht="13.5">
      <c r="E829" s="59" t="s">
        <v>2797</v>
      </c>
      <c r="F829" s="59" t="s">
        <v>2798</v>
      </c>
    </row>
    <row r="830" spans="5:6" ht="13.5">
      <c r="E830" s="59" t="s">
        <v>2799</v>
      </c>
      <c r="F830" s="59" t="s">
        <v>2800</v>
      </c>
    </row>
    <row r="831" spans="5:6" ht="13.5">
      <c r="E831" s="59" t="s">
        <v>2801</v>
      </c>
      <c r="F831" s="59" t="s">
        <v>2802</v>
      </c>
    </row>
    <row r="832" spans="5:6" ht="13.5">
      <c r="E832" s="59" t="s">
        <v>2803</v>
      </c>
      <c r="F832" s="59" t="s">
        <v>2804</v>
      </c>
    </row>
    <row r="833" spans="5:6" ht="13.5">
      <c r="E833" s="59" t="s">
        <v>2805</v>
      </c>
      <c r="F833" s="59" t="s">
        <v>2806</v>
      </c>
    </row>
    <row r="834" spans="5:6" ht="13.5">
      <c r="E834" s="59" t="s">
        <v>2807</v>
      </c>
      <c r="F834" s="59" t="s">
        <v>2808</v>
      </c>
    </row>
    <row r="835" spans="5:6" ht="13.5">
      <c r="E835" s="59" t="s">
        <v>2809</v>
      </c>
      <c r="F835" s="59" t="s">
        <v>2810</v>
      </c>
    </row>
    <row r="836" spans="5:6" ht="13.5">
      <c r="E836" s="59" t="s">
        <v>2811</v>
      </c>
      <c r="F836" s="59" t="s">
        <v>2812</v>
      </c>
    </row>
    <row r="837" spans="5:6" ht="13.5">
      <c r="E837" s="59" t="s">
        <v>2813</v>
      </c>
      <c r="F837" s="59" t="s">
        <v>2814</v>
      </c>
    </row>
    <row r="838" spans="5:6" ht="13.5">
      <c r="E838" s="59" t="s">
        <v>2815</v>
      </c>
      <c r="F838" s="59" t="s">
        <v>2816</v>
      </c>
    </row>
    <row r="839" spans="5:6" ht="13.5">
      <c r="E839" s="59" t="s">
        <v>2817</v>
      </c>
      <c r="F839" s="59" t="s">
        <v>2818</v>
      </c>
    </row>
    <row r="840" spans="5:6" ht="13.5">
      <c r="E840" s="59" t="s">
        <v>2819</v>
      </c>
      <c r="F840" s="59" t="s">
        <v>2820</v>
      </c>
    </row>
    <row r="841" spans="5:6" ht="13.5">
      <c r="E841" s="59" t="s">
        <v>2821</v>
      </c>
      <c r="F841" s="59" t="s">
        <v>2822</v>
      </c>
    </row>
    <row r="842" spans="5:6" ht="13.5">
      <c r="E842" s="59" t="s">
        <v>2823</v>
      </c>
      <c r="F842" s="59" t="s">
        <v>2824</v>
      </c>
    </row>
    <row r="843" spans="5:6" ht="13.5">
      <c r="E843" s="59" t="s">
        <v>2825</v>
      </c>
      <c r="F843" s="59" t="s">
        <v>2826</v>
      </c>
    </row>
    <row r="844" spans="5:6" ht="13.5">
      <c r="E844" s="59" t="s">
        <v>2827</v>
      </c>
      <c r="F844" s="59" t="s">
        <v>2828</v>
      </c>
    </row>
    <row r="845" spans="5:6" ht="13.5">
      <c r="E845" s="59" t="s">
        <v>2829</v>
      </c>
      <c r="F845" s="59" t="s">
        <v>2830</v>
      </c>
    </row>
    <row r="846" spans="5:6" ht="13.5">
      <c r="E846" s="59" t="s">
        <v>2831</v>
      </c>
      <c r="F846" s="59" t="s">
        <v>2832</v>
      </c>
    </row>
    <row r="847" spans="5:6" ht="13.5">
      <c r="E847" s="59" t="s">
        <v>2833</v>
      </c>
      <c r="F847" s="59" t="s">
        <v>2834</v>
      </c>
    </row>
    <row r="848" spans="5:6" ht="13.5">
      <c r="E848" s="59" t="s">
        <v>2835</v>
      </c>
      <c r="F848" s="59" t="s">
        <v>2836</v>
      </c>
    </row>
    <row r="849" spans="5:6" ht="13.5">
      <c r="E849" s="59" t="s">
        <v>2837</v>
      </c>
      <c r="F849" s="59" t="s">
        <v>2838</v>
      </c>
    </row>
    <row r="850" spans="5:6" ht="13.5">
      <c r="E850" s="59" t="s">
        <v>2839</v>
      </c>
      <c r="F850" s="59" t="s">
        <v>2840</v>
      </c>
    </row>
    <row r="851" spans="5:6" ht="13.5">
      <c r="E851" s="59" t="s">
        <v>2841</v>
      </c>
      <c r="F851" s="59" t="s">
        <v>2842</v>
      </c>
    </row>
    <row r="852" spans="5:6" ht="13.5">
      <c r="E852" s="59" t="s">
        <v>2843</v>
      </c>
      <c r="F852" s="59" t="s">
        <v>2844</v>
      </c>
    </row>
    <row r="853" spans="5:6" ht="13.5">
      <c r="E853" s="59" t="s">
        <v>2845</v>
      </c>
      <c r="F853" s="59" t="s">
        <v>2846</v>
      </c>
    </row>
    <row r="854" spans="5:6" ht="13.5">
      <c r="E854" s="59" t="s">
        <v>2847</v>
      </c>
      <c r="F854" s="59" t="s">
        <v>2848</v>
      </c>
    </row>
    <row r="855" spans="5:6" ht="13.5">
      <c r="E855" s="59" t="s">
        <v>2849</v>
      </c>
      <c r="F855" s="59" t="s">
        <v>2850</v>
      </c>
    </row>
    <row r="856" spans="5:6" ht="13.5">
      <c r="E856" s="59" t="s">
        <v>2851</v>
      </c>
      <c r="F856" s="59" t="s">
        <v>2852</v>
      </c>
    </row>
    <row r="857" spans="5:6" ht="13.5">
      <c r="E857" s="59" t="s">
        <v>2853</v>
      </c>
      <c r="F857" s="59" t="s">
        <v>2854</v>
      </c>
    </row>
    <row r="858" spans="5:6" ht="13.5">
      <c r="E858" s="59" t="s">
        <v>2855</v>
      </c>
      <c r="F858" s="59" t="s">
        <v>2856</v>
      </c>
    </row>
    <row r="859" spans="5:6" ht="13.5">
      <c r="E859" s="59" t="s">
        <v>2857</v>
      </c>
      <c r="F859" s="59" t="s">
        <v>2858</v>
      </c>
    </row>
    <row r="860" spans="5:6" ht="13.5">
      <c r="E860" s="59" t="s">
        <v>2859</v>
      </c>
      <c r="F860" s="59" t="s">
        <v>2860</v>
      </c>
    </row>
    <row r="861" spans="5:6" ht="13.5">
      <c r="E861" s="59" t="s">
        <v>2861</v>
      </c>
      <c r="F861" s="59" t="s">
        <v>2862</v>
      </c>
    </row>
    <row r="862" spans="5:6" ht="13.5">
      <c r="E862" s="59" t="s">
        <v>2863</v>
      </c>
      <c r="F862" s="59" t="s">
        <v>2864</v>
      </c>
    </row>
    <row r="863" spans="5:6" ht="13.5">
      <c r="E863" s="59" t="s">
        <v>2865</v>
      </c>
      <c r="F863" s="59" t="s">
        <v>2866</v>
      </c>
    </row>
    <row r="864" spans="5:6" ht="13.5">
      <c r="E864" s="59" t="s">
        <v>2867</v>
      </c>
      <c r="F864" s="59" t="s">
        <v>2868</v>
      </c>
    </row>
    <row r="865" spans="5:6" ht="13.5">
      <c r="E865" s="59" t="s">
        <v>2869</v>
      </c>
      <c r="F865" s="59" t="s">
        <v>2870</v>
      </c>
    </row>
    <row r="866" spans="5:6" ht="13.5">
      <c r="E866" s="59" t="s">
        <v>2871</v>
      </c>
      <c r="F866" s="59" t="s">
        <v>2872</v>
      </c>
    </row>
    <row r="867" spans="5:6" ht="13.5">
      <c r="E867" s="59" t="s">
        <v>2873</v>
      </c>
      <c r="F867" s="59" t="s">
        <v>2874</v>
      </c>
    </row>
    <row r="868" spans="5:6" ht="13.5">
      <c r="E868" s="59" t="s">
        <v>2875</v>
      </c>
      <c r="F868" s="59" t="s">
        <v>2876</v>
      </c>
    </row>
    <row r="869" spans="5:6" ht="13.5">
      <c r="E869" s="59" t="s">
        <v>2877</v>
      </c>
      <c r="F869" s="59" t="s">
        <v>2878</v>
      </c>
    </row>
    <row r="870" spans="5:6" ht="13.5">
      <c r="E870" s="59" t="s">
        <v>2879</v>
      </c>
      <c r="F870" s="59" t="s">
        <v>2880</v>
      </c>
    </row>
    <row r="871" spans="5:6" ht="13.5">
      <c r="E871" s="59" t="s">
        <v>2881</v>
      </c>
      <c r="F871" s="59" t="s">
        <v>2882</v>
      </c>
    </row>
    <row r="872" spans="5:6" ht="13.5">
      <c r="E872" s="59" t="s">
        <v>2883</v>
      </c>
      <c r="F872" s="59" t="s">
        <v>2884</v>
      </c>
    </row>
    <row r="873" spans="5:6" ht="13.5">
      <c r="E873" s="59" t="s">
        <v>2885</v>
      </c>
      <c r="F873" s="59" t="s">
        <v>2886</v>
      </c>
    </row>
    <row r="874" spans="5:6" ht="13.5">
      <c r="E874" s="59" t="s">
        <v>2887</v>
      </c>
      <c r="F874" s="59" t="s">
        <v>2888</v>
      </c>
    </row>
    <row r="875" spans="5:6" ht="13.5">
      <c r="E875" s="59" t="s">
        <v>2889</v>
      </c>
      <c r="F875" s="59" t="s">
        <v>2890</v>
      </c>
    </row>
    <row r="876" spans="5:6" ht="13.5">
      <c r="E876" s="59" t="s">
        <v>2891</v>
      </c>
      <c r="F876" s="59" t="s">
        <v>2892</v>
      </c>
    </row>
    <row r="877" spans="5:6" ht="13.5">
      <c r="E877" s="59" t="s">
        <v>2893</v>
      </c>
      <c r="F877" s="59" t="s">
        <v>2894</v>
      </c>
    </row>
    <row r="878" spans="5:6" ht="13.5">
      <c r="E878" s="59" t="s">
        <v>2895</v>
      </c>
      <c r="F878" s="59" t="s">
        <v>2896</v>
      </c>
    </row>
    <row r="879" spans="5:6" ht="13.5">
      <c r="E879" s="59" t="s">
        <v>2897</v>
      </c>
      <c r="F879" s="59" t="s">
        <v>2898</v>
      </c>
    </row>
    <row r="880" spans="5:6" ht="13.5">
      <c r="E880" s="59" t="s">
        <v>2899</v>
      </c>
      <c r="F880" s="59" t="s">
        <v>2900</v>
      </c>
    </row>
    <row r="881" spans="5:6" ht="13.5">
      <c r="E881" s="59" t="s">
        <v>2901</v>
      </c>
      <c r="F881" s="59" t="s">
        <v>2902</v>
      </c>
    </row>
    <row r="882" spans="5:6" ht="13.5">
      <c r="E882" s="59" t="s">
        <v>2903</v>
      </c>
      <c r="F882" s="59" t="s">
        <v>2904</v>
      </c>
    </row>
    <row r="883" spans="5:6" ht="13.5">
      <c r="E883" s="59" t="s">
        <v>2905</v>
      </c>
      <c r="F883" s="59" t="s">
        <v>2906</v>
      </c>
    </row>
    <row r="884" spans="5:6" ht="13.5">
      <c r="E884" s="59" t="s">
        <v>2907</v>
      </c>
      <c r="F884" s="59" t="s">
        <v>2908</v>
      </c>
    </row>
    <row r="885" spans="5:6" ht="13.5">
      <c r="E885" s="59" t="s">
        <v>2909</v>
      </c>
      <c r="F885" s="59" t="s">
        <v>2910</v>
      </c>
    </row>
    <row r="886" spans="5:6" ht="13.5">
      <c r="E886" s="59" t="s">
        <v>2911</v>
      </c>
      <c r="F886" s="59" t="s">
        <v>2912</v>
      </c>
    </row>
    <row r="887" spans="5:6" ht="13.5">
      <c r="E887" s="59" t="s">
        <v>2913</v>
      </c>
      <c r="F887" s="59" t="s">
        <v>2914</v>
      </c>
    </row>
    <row r="888" spans="5:6" ht="13.5">
      <c r="E888" s="59" t="s">
        <v>2915</v>
      </c>
      <c r="F888" s="59" t="s">
        <v>2916</v>
      </c>
    </row>
    <row r="889" spans="5:6" ht="13.5">
      <c r="E889" s="59" t="s">
        <v>2917</v>
      </c>
      <c r="F889" s="59" t="s">
        <v>2918</v>
      </c>
    </row>
    <row r="890" spans="5:6" ht="13.5">
      <c r="E890" s="59" t="s">
        <v>2919</v>
      </c>
      <c r="F890" s="59" t="s">
        <v>2920</v>
      </c>
    </row>
    <row r="891" spans="5:6" ht="13.5">
      <c r="E891" s="59" t="s">
        <v>2921</v>
      </c>
      <c r="F891" s="59" t="s">
        <v>2922</v>
      </c>
    </row>
    <row r="892" spans="5:6" ht="13.5">
      <c r="E892" s="59" t="s">
        <v>2923</v>
      </c>
      <c r="F892" s="59" t="s">
        <v>2924</v>
      </c>
    </row>
    <row r="893" spans="5:6" ht="13.5">
      <c r="E893" s="59" t="s">
        <v>2925</v>
      </c>
      <c r="F893" s="59" t="s">
        <v>2926</v>
      </c>
    </row>
    <row r="894" spans="5:6" ht="13.5">
      <c r="E894" s="59" t="s">
        <v>2927</v>
      </c>
      <c r="F894" s="59" t="s">
        <v>2928</v>
      </c>
    </row>
    <row r="895" spans="5:6" ht="13.5">
      <c r="E895" s="59" t="s">
        <v>2929</v>
      </c>
      <c r="F895" s="59" t="s">
        <v>2930</v>
      </c>
    </row>
    <row r="896" spans="5:6" ht="13.5">
      <c r="E896" s="59" t="s">
        <v>2931</v>
      </c>
      <c r="F896" s="59" t="s">
        <v>2932</v>
      </c>
    </row>
    <row r="897" spans="5:6" ht="13.5">
      <c r="E897" s="59" t="s">
        <v>2933</v>
      </c>
      <c r="F897" s="59" t="s">
        <v>2934</v>
      </c>
    </row>
    <row r="898" spans="5:6" ht="13.5">
      <c r="E898" s="59" t="s">
        <v>2935</v>
      </c>
      <c r="F898" s="59" t="s">
        <v>2936</v>
      </c>
    </row>
    <row r="899" spans="5:6" ht="13.5">
      <c r="E899" s="59" t="s">
        <v>2937</v>
      </c>
      <c r="F899" s="59" t="s">
        <v>2938</v>
      </c>
    </row>
    <row r="900" spans="5:6" ht="13.5">
      <c r="E900" s="59" t="s">
        <v>2939</v>
      </c>
      <c r="F900" s="59" t="s">
        <v>2940</v>
      </c>
    </row>
    <row r="901" spans="5:6" ht="13.5">
      <c r="E901" s="59" t="s">
        <v>2941</v>
      </c>
      <c r="F901" s="59" t="s">
        <v>2942</v>
      </c>
    </row>
    <row r="902" spans="5:6" ht="13.5">
      <c r="E902" s="59" t="s">
        <v>2943</v>
      </c>
      <c r="F902" s="59" t="s">
        <v>2944</v>
      </c>
    </row>
    <row r="903" spans="5:6" ht="13.5">
      <c r="E903" s="59" t="s">
        <v>2945</v>
      </c>
      <c r="F903" s="59" t="s">
        <v>2946</v>
      </c>
    </row>
    <row r="904" spans="5:6" ht="13.5">
      <c r="E904" s="59" t="s">
        <v>2947</v>
      </c>
      <c r="F904" s="59" t="s">
        <v>2948</v>
      </c>
    </row>
    <row r="905" spans="5:6" ht="13.5">
      <c r="E905" s="59" t="s">
        <v>2949</v>
      </c>
      <c r="F905" s="59" t="s">
        <v>2950</v>
      </c>
    </row>
    <row r="906" spans="5:6" ht="13.5">
      <c r="E906" s="59" t="s">
        <v>2951</v>
      </c>
      <c r="F906" s="59" t="s">
        <v>2952</v>
      </c>
    </row>
    <row r="907" spans="5:6" ht="13.5">
      <c r="E907" s="59" t="s">
        <v>2953</v>
      </c>
      <c r="F907" s="59" t="s">
        <v>2954</v>
      </c>
    </row>
    <row r="908" spans="5:6" ht="13.5">
      <c r="E908" s="59" t="s">
        <v>2955</v>
      </c>
      <c r="F908" s="59" t="s">
        <v>2956</v>
      </c>
    </row>
    <row r="909" spans="5:6" ht="13.5">
      <c r="E909" s="59" t="s">
        <v>2957</v>
      </c>
      <c r="F909" s="59" t="s">
        <v>2958</v>
      </c>
    </row>
    <row r="910" spans="5:6" ht="13.5">
      <c r="E910" s="59" t="s">
        <v>2959</v>
      </c>
      <c r="F910" s="59" t="s">
        <v>2960</v>
      </c>
    </row>
    <row r="911" spans="5:6" ht="13.5">
      <c r="E911" s="59" t="s">
        <v>2961</v>
      </c>
      <c r="F911" s="59" t="s">
        <v>2962</v>
      </c>
    </row>
    <row r="912" spans="5:6" ht="13.5">
      <c r="E912" s="59" t="s">
        <v>2963</v>
      </c>
      <c r="F912" s="59" t="s">
        <v>2964</v>
      </c>
    </row>
    <row r="913" spans="5:6" ht="13.5">
      <c r="E913" s="59" t="s">
        <v>2965</v>
      </c>
      <c r="F913" s="59" t="s">
        <v>2966</v>
      </c>
    </row>
    <row r="914" spans="5:6" ht="13.5">
      <c r="E914" s="59" t="s">
        <v>2967</v>
      </c>
      <c r="F914" s="59" t="s">
        <v>2968</v>
      </c>
    </row>
    <row r="915" spans="5:6" ht="13.5">
      <c r="E915" s="59" t="s">
        <v>2969</v>
      </c>
      <c r="F915" s="59" t="s">
        <v>2970</v>
      </c>
    </row>
    <row r="916" spans="5:6" ht="13.5">
      <c r="E916" s="59" t="s">
        <v>2971</v>
      </c>
      <c r="F916" s="59" t="s">
        <v>2972</v>
      </c>
    </row>
    <row r="917" spans="5:6" ht="13.5">
      <c r="E917" s="59" t="s">
        <v>2973</v>
      </c>
      <c r="F917" s="59" t="s">
        <v>2974</v>
      </c>
    </row>
    <row r="918" spans="5:6" ht="13.5">
      <c r="E918" s="59" t="s">
        <v>2975</v>
      </c>
      <c r="F918" s="59" t="s">
        <v>2976</v>
      </c>
    </row>
    <row r="919" spans="5:6" ht="13.5">
      <c r="E919" s="59" t="s">
        <v>2977</v>
      </c>
      <c r="F919" s="59" t="s">
        <v>2978</v>
      </c>
    </row>
    <row r="920" spans="5:6" ht="13.5">
      <c r="E920" s="59" t="s">
        <v>2979</v>
      </c>
      <c r="F920" s="59" t="s">
        <v>2980</v>
      </c>
    </row>
    <row r="921" spans="5:6" ht="13.5">
      <c r="E921" s="59" t="s">
        <v>2981</v>
      </c>
      <c r="F921" s="59" t="s">
        <v>2982</v>
      </c>
    </row>
    <row r="922" spans="5:6" ht="13.5">
      <c r="E922" s="59" t="s">
        <v>2983</v>
      </c>
      <c r="F922" s="59" t="s">
        <v>2984</v>
      </c>
    </row>
    <row r="923" spans="5:6" ht="13.5">
      <c r="E923" s="59" t="s">
        <v>2985</v>
      </c>
      <c r="F923" s="59" t="s">
        <v>2986</v>
      </c>
    </row>
    <row r="924" spans="5:6" ht="13.5">
      <c r="E924" s="59" t="s">
        <v>2987</v>
      </c>
      <c r="F924" s="59" t="s">
        <v>2988</v>
      </c>
    </row>
    <row r="925" spans="5:6" ht="13.5">
      <c r="E925" s="59" t="s">
        <v>2989</v>
      </c>
      <c r="F925" s="59" t="s">
        <v>2990</v>
      </c>
    </row>
    <row r="926" spans="5:6" ht="13.5">
      <c r="E926" s="59" t="s">
        <v>2991</v>
      </c>
      <c r="F926" s="59" t="s">
        <v>2992</v>
      </c>
    </row>
    <row r="927" spans="5:6" ht="13.5">
      <c r="E927" s="59" t="s">
        <v>2993</v>
      </c>
      <c r="F927" s="59" t="s">
        <v>2994</v>
      </c>
    </row>
    <row r="928" spans="5:6" ht="13.5">
      <c r="E928" s="59" t="s">
        <v>2995</v>
      </c>
      <c r="F928" s="59" t="s">
        <v>2996</v>
      </c>
    </row>
    <row r="929" spans="5:6" ht="13.5">
      <c r="E929" s="59" t="s">
        <v>2997</v>
      </c>
      <c r="F929" s="59" t="s">
        <v>2998</v>
      </c>
    </row>
    <row r="930" spans="5:6" ht="13.5">
      <c r="E930" s="59" t="s">
        <v>2999</v>
      </c>
      <c r="F930" s="59" t="s">
        <v>3000</v>
      </c>
    </row>
    <row r="931" spans="5:6" ht="13.5">
      <c r="E931" s="59" t="s">
        <v>3001</v>
      </c>
      <c r="F931" s="59" t="s">
        <v>3002</v>
      </c>
    </row>
    <row r="932" spans="5:6" ht="13.5">
      <c r="E932" s="59" t="s">
        <v>3003</v>
      </c>
      <c r="F932" s="59" t="s">
        <v>3004</v>
      </c>
    </row>
    <row r="933" spans="5:6" ht="13.5">
      <c r="E933" s="59" t="s">
        <v>3005</v>
      </c>
      <c r="F933" s="59" t="s">
        <v>3006</v>
      </c>
    </row>
    <row r="934" spans="5:6" ht="13.5">
      <c r="E934" s="59" t="s">
        <v>3007</v>
      </c>
      <c r="F934" s="59" t="s">
        <v>3008</v>
      </c>
    </row>
    <row r="935" spans="5:6" ht="13.5">
      <c r="E935" s="59" t="s">
        <v>3009</v>
      </c>
      <c r="F935" s="59" t="s">
        <v>3010</v>
      </c>
    </row>
    <row r="936" spans="5:6" ht="13.5">
      <c r="E936" s="59" t="s">
        <v>3011</v>
      </c>
      <c r="F936" s="59" t="s">
        <v>3012</v>
      </c>
    </row>
    <row r="937" spans="5:6" ht="13.5">
      <c r="E937" s="59" t="s">
        <v>3013</v>
      </c>
      <c r="F937" s="59" t="s">
        <v>3014</v>
      </c>
    </row>
    <row r="938" spans="5:6" ht="13.5">
      <c r="E938" s="59" t="s">
        <v>3015</v>
      </c>
      <c r="F938" s="59" t="s">
        <v>3016</v>
      </c>
    </row>
    <row r="939" spans="5:6" ht="13.5">
      <c r="E939" s="59" t="s">
        <v>3017</v>
      </c>
      <c r="F939" s="59" t="s">
        <v>3018</v>
      </c>
    </row>
    <row r="940" spans="5:6" ht="13.5">
      <c r="E940" s="59" t="s">
        <v>3019</v>
      </c>
      <c r="F940" s="59" t="s">
        <v>3020</v>
      </c>
    </row>
    <row r="941" spans="5:6" ht="13.5">
      <c r="E941" s="59" t="s">
        <v>3021</v>
      </c>
      <c r="F941" s="59" t="s">
        <v>3022</v>
      </c>
    </row>
    <row r="942" spans="5:6" ht="13.5">
      <c r="E942" s="59" t="s">
        <v>3023</v>
      </c>
      <c r="F942" s="59" t="s">
        <v>3024</v>
      </c>
    </row>
    <row r="943" spans="5:6" ht="13.5">
      <c r="E943" s="59" t="s">
        <v>3025</v>
      </c>
      <c r="F943" s="59" t="s">
        <v>3026</v>
      </c>
    </row>
    <row r="944" spans="5:6" ht="13.5">
      <c r="E944" s="59" t="s">
        <v>3027</v>
      </c>
      <c r="F944" s="59" t="s">
        <v>3028</v>
      </c>
    </row>
    <row r="945" spans="5:6" ht="13.5">
      <c r="E945" s="59" t="s">
        <v>3029</v>
      </c>
      <c r="F945" s="59" t="s">
        <v>3030</v>
      </c>
    </row>
    <row r="946" spans="5:6" ht="13.5">
      <c r="E946" s="59" t="s">
        <v>3031</v>
      </c>
      <c r="F946" s="59" t="s">
        <v>3032</v>
      </c>
    </row>
    <row r="947" spans="5:6" ht="13.5">
      <c r="E947" s="59" t="s">
        <v>3033</v>
      </c>
      <c r="F947" s="59" t="s">
        <v>3034</v>
      </c>
    </row>
    <row r="948" spans="5:6" ht="13.5">
      <c r="E948" s="59" t="s">
        <v>3035</v>
      </c>
      <c r="F948" s="59" t="s">
        <v>3036</v>
      </c>
    </row>
    <row r="949" spans="5:6" ht="13.5">
      <c r="E949" s="59" t="s">
        <v>3037</v>
      </c>
      <c r="F949" s="59" t="s">
        <v>3038</v>
      </c>
    </row>
    <row r="950" spans="5:6" ht="13.5">
      <c r="E950" s="59" t="s">
        <v>3039</v>
      </c>
      <c r="F950" s="59" t="s">
        <v>3040</v>
      </c>
    </row>
    <row r="951" spans="5:6" ht="13.5">
      <c r="E951" s="59" t="s">
        <v>3041</v>
      </c>
      <c r="F951" s="59" t="s">
        <v>3042</v>
      </c>
    </row>
    <row r="952" spans="5:6" ht="13.5">
      <c r="E952" s="59" t="s">
        <v>3043</v>
      </c>
      <c r="F952" s="59" t="s">
        <v>3044</v>
      </c>
    </row>
    <row r="953" spans="5:6" ht="13.5">
      <c r="E953" s="59" t="s">
        <v>3045</v>
      </c>
      <c r="F953" s="59" t="s">
        <v>3046</v>
      </c>
    </row>
    <row r="954" spans="5:6" ht="13.5">
      <c r="E954" s="59" t="s">
        <v>3047</v>
      </c>
      <c r="F954" s="59" t="s">
        <v>3048</v>
      </c>
    </row>
    <row r="955" spans="5:6" ht="13.5">
      <c r="E955" s="59" t="s">
        <v>3049</v>
      </c>
      <c r="F955" s="59" t="s">
        <v>3050</v>
      </c>
    </row>
    <row r="956" spans="5:6" ht="13.5">
      <c r="E956" s="59" t="s">
        <v>3051</v>
      </c>
      <c r="F956" s="59" t="s">
        <v>3052</v>
      </c>
    </row>
    <row r="957" spans="5:6" ht="13.5">
      <c r="E957" s="59" t="s">
        <v>3053</v>
      </c>
      <c r="F957" s="59" t="s">
        <v>3054</v>
      </c>
    </row>
    <row r="958" spans="5:6" ht="13.5">
      <c r="E958" s="59" t="s">
        <v>3055</v>
      </c>
      <c r="F958" s="59" t="s">
        <v>3056</v>
      </c>
    </row>
    <row r="959" spans="5:6" ht="13.5">
      <c r="E959" s="59" t="s">
        <v>3057</v>
      </c>
      <c r="F959" s="59" t="s">
        <v>3058</v>
      </c>
    </row>
    <row r="960" spans="5:6" ht="13.5">
      <c r="E960" s="59" t="s">
        <v>3059</v>
      </c>
      <c r="F960" s="59" t="s">
        <v>3060</v>
      </c>
    </row>
    <row r="961" spans="5:6" ht="13.5">
      <c r="E961" s="59" t="s">
        <v>3061</v>
      </c>
      <c r="F961" s="59" t="s">
        <v>3062</v>
      </c>
    </row>
    <row r="962" spans="5:6" ht="13.5">
      <c r="E962" s="59" t="s">
        <v>3063</v>
      </c>
      <c r="F962" s="59" t="s">
        <v>3064</v>
      </c>
    </row>
    <row r="963" spans="5:6" ht="13.5">
      <c r="E963" s="59" t="s">
        <v>3065</v>
      </c>
      <c r="F963" s="59" t="s">
        <v>3066</v>
      </c>
    </row>
    <row r="964" spans="5:6" ht="13.5">
      <c r="E964" s="59" t="s">
        <v>3067</v>
      </c>
      <c r="F964" s="59" t="s">
        <v>3068</v>
      </c>
    </row>
    <row r="965" spans="5:6" ht="13.5">
      <c r="E965" s="59" t="s">
        <v>3069</v>
      </c>
      <c r="F965" s="59" t="s">
        <v>3070</v>
      </c>
    </row>
    <row r="966" spans="5:6" ht="13.5">
      <c r="E966" s="59" t="s">
        <v>3071</v>
      </c>
      <c r="F966" s="59" t="s">
        <v>3072</v>
      </c>
    </row>
    <row r="967" spans="5:6" ht="13.5">
      <c r="E967" s="59" t="s">
        <v>3073</v>
      </c>
      <c r="F967" s="59" t="s">
        <v>3074</v>
      </c>
    </row>
    <row r="968" spans="5:6" ht="13.5">
      <c r="E968" s="59" t="s">
        <v>3075</v>
      </c>
      <c r="F968" s="59" t="s">
        <v>3076</v>
      </c>
    </row>
    <row r="969" spans="5:6" ht="13.5">
      <c r="E969" s="59" t="s">
        <v>3077</v>
      </c>
      <c r="F969" s="59" t="s">
        <v>3078</v>
      </c>
    </row>
    <row r="970" spans="5:6" ht="13.5">
      <c r="E970" s="59" t="s">
        <v>3079</v>
      </c>
      <c r="F970" s="59" t="s">
        <v>3080</v>
      </c>
    </row>
    <row r="971" spans="5:6" ht="13.5">
      <c r="E971" s="59" t="s">
        <v>3081</v>
      </c>
      <c r="F971" s="59" t="s">
        <v>3082</v>
      </c>
    </row>
    <row r="972" spans="5:6" ht="13.5">
      <c r="E972" s="59" t="s">
        <v>3083</v>
      </c>
      <c r="F972" s="59" t="s">
        <v>3084</v>
      </c>
    </row>
    <row r="973" spans="5:6" ht="13.5">
      <c r="E973" s="59" t="s">
        <v>3085</v>
      </c>
      <c r="F973" s="59" t="s">
        <v>3086</v>
      </c>
    </row>
    <row r="974" spans="5:6" ht="13.5">
      <c r="E974" s="59" t="s">
        <v>3087</v>
      </c>
      <c r="F974" s="59" t="s">
        <v>3088</v>
      </c>
    </row>
    <row r="975" spans="5:6" ht="13.5">
      <c r="E975" s="59" t="s">
        <v>3089</v>
      </c>
      <c r="F975" s="59" t="s">
        <v>3090</v>
      </c>
    </row>
    <row r="976" spans="5:6" ht="13.5">
      <c r="E976" s="59" t="s">
        <v>3091</v>
      </c>
      <c r="F976" s="59" t="s">
        <v>3092</v>
      </c>
    </row>
    <row r="977" spans="5:6" ht="13.5">
      <c r="E977" s="59" t="s">
        <v>3093</v>
      </c>
      <c r="F977" s="59" t="s">
        <v>3094</v>
      </c>
    </row>
    <row r="978" spans="5:6" ht="13.5">
      <c r="E978" s="59" t="s">
        <v>3095</v>
      </c>
      <c r="F978" s="59" t="s">
        <v>3096</v>
      </c>
    </row>
    <row r="979" spans="5:6" ht="13.5">
      <c r="E979" s="59" t="s">
        <v>3097</v>
      </c>
      <c r="F979" s="59" t="s">
        <v>3098</v>
      </c>
    </row>
    <row r="980" spans="5:6" ht="13.5">
      <c r="E980" s="59" t="s">
        <v>3099</v>
      </c>
      <c r="F980" s="59" t="s">
        <v>3100</v>
      </c>
    </row>
    <row r="981" spans="5:6" ht="13.5">
      <c r="E981" s="59" t="s">
        <v>3101</v>
      </c>
      <c r="F981" s="59" t="s">
        <v>3102</v>
      </c>
    </row>
    <row r="982" spans="5:6" ht="13.5">
      <c r="E982" s="59" t="s">
        <v>3103</v>
      </c>
      <c r="F982" s="59" t="s">
        <v>3104</v>
      </c>
    </row>
    <row r="983" spans="5:6" ht="13.5">
      <c r="E983" s="59" t="s">
        <v>3105</v>
      </c>
      <c r="F983" s="59" t="s">
        <v>3106</v>
      </c>
    </row>
    <row r="984" spans="5:6" ht="13.5">
      <c r="E984" s="59" t="s">
        <v>3107</v>
      </c>
      <c r="F984" s="59" t="s">
        <v>3108</v>
      </c>
    </row>
    <row r="985" spans="5:6" ht="13.5">
      <c r="E985" s="59" t="s">
        <v>3109</v>
      </c>
      <c r="F985" s="59" t="s">
        <v>3110</v>
      </c>
    </row>
    <row r="986" spans="5:6" ht="13.5">
      <c r="E986" s="59" t="s">
        <v>3111</v>
      </c>
      <c r="F986" s="59" t="s">
        <v>3112</v>
      </c>
    </row>
    <row r="987" spans="5:6" ht="13.5">
      <c r="E987" s="59" t="s">
        <v>3113</v>
      </c>
      <c r="F987" s="59" t="s">
        <v>3114</v>
      </c>
    </row>
    <row r="988" spans="5:6" ht="13.5">
      <c r="E988" s="59" t="s">
        <v>3115</v>
      </c>
      <c r="F988" s="59" t="s">
        <v>3116</v>
      </c>
    </row>
    <row r="989" spans="5:6" ht="13.5">
      <c r="E989" s="59" t="s">
        <v>3117</v>
      </c>
      <c r="F989" s="59" t="s">
        <v>3118</v>
      </c>
    </row>
    <row r="990" spans="5:6" ht="13.5">
      <c r="E990" s="59" t="s">
        <v>3119</v>
      </c>
      <c r="F990" s="59" t="s">
        <v>3120</v>
      </c>
    </row>
    <row r="991" spans="5:6" ht="13.5">
      <c r="E991" s="59" t="s">
        <v>3121</v>
      </c>
      <c r="F991" s="59" t="s">
        <v>3122</v>
      </c>
    </row>
    <row r="992" spans="5:6" ht="13.5">
      <c r="E992" s="59" t="s">
        <v>3123</v>
      </c>
      <c r="F992" s="59" t="s">
        <v>3124</v>
      </c>
    </row>
    <row r="993" spans="5:6" ht="13.5">
      <c r="E993" s="59" t="s">
        <v>3125</v>
      </c>
      <c r="F993" s="59" t="s">
        <v>3126</v>
      </c>
    </row>
    <row r="994" spans="5:6" ht="13.5">
      <c r="E994" s="59" t="s">
        <v>3127</v>
      </c>
      <c r="F994" s="59" t="s">
        <v>3128</v>
      </c>
    </row>
    <row r="995" spans="5:6" ht="13.5">
      <c r="E995" s="59" t="s">
        <v>3129</v>
      </c>
      <c r="F995" s="59" t="s">
        <v>3130</v>
      </c>
    </row>
    <row r="996" spans="5:6" ht="13.5">
      <c r="E996" s="59" t="s">
        <v>3131</v>
      </c>
      <c r="F996" s="59" t="s">
        <v>3132</v>
      </c>
    </row>
    <row r="997" spans="5:6" ht="13.5">
      <c r="E997" s="59" t="s">
        <v>3133</v>
      </c>
      <c r="F997" s="59" t="s">
        <v>3134</v>
      </c>
    </row>
    <row r="998" spans="5:6" ht="13.5">
      <c r="E998" s="59" t="s">
        <v>3135</v>
      </c>
      <c r="F998" s="59" t="s">
        <v>3136</v>
      </c>
    </row>
    <row r="999" spans="5:6" ht="13.5">
      <c r="E999" s="59" t="s">
        <v>3137</v>
      </c>
      <c r="F999" s="59" t="s">
        <v>3138</v>
      </c>
    </row>
    <row r="1000" spans="5:6" ht="13.5">
      <c r="E1000" s="59" t="s">
        <v>3139</v>
      </c>
      <c r="F1000" s="59" t="s">
        <v>3140</v>
      </c>
    </row>
    <row r="1001" spans="5:6" ht="13.5">
      <c r="E1001" s="59" t="s">
        <v>3141</v>
      </c>
      <c r="F1001" s="59" t="s">
        <v>3142</v>
      </c>
    </row>
    <row r="1002" spans="5:6" ht="13.5">
      <c r="E1002" s="59" t="s">
        <v>3143</v>
      </c>
      <c r="F1002" s="59" t="s">
        <v>3144</v>
      </c>
    </row>
    <row r="1003" spans="5:6" ht="13.5">
      <c r="E1003" s="59" t="s">
        <v>3145</v>
      </c>
      <c r="F1003" s="59" t="s">
        <v>3146</v>
      </c>
    </row>
    <row r="1004" spans="5:6" ht="13.5">
      <c r="E1004" s="59" t="s">
        <v>3147</v>
      </c>
      <c r="F1004" s="59" t="s">
        <v>3148</v>
      </c>
    </row>
    <row r="1005" spans="5:6" ht="13.5">
      <c r="E1005" s="59" t="s">
        <v>3149</v>
      </c>
      <c r="F1005" s="59" t="s">
        <v>3150</v>
      </c>
    </row>
    <row r="1006" spans="5:6" ht="13.5">
      <c r="E1006" s="59" t="s">
        <v>3151</v>
      </c>
      <c r="F1006" s="59" t="s">
        <v>3152</v>
      </c>
    </row>
    <row r="1007" spans="5:6" ht="13.5">
      <c r="E1007" s="59" t="s">
        <v>3153</v>
      </c>
      <c r="F1007" s="59" t="s">
        <v>3154</v>
      </c>
    </row>
    <row r="1008" spans="5:6" ht="13.5">
      <c r="E1008" s="59" t="s">
        <v>3155</v>
      </c>
      <c r="F1008" s="59" t="s">
        <v>3156</v>
      </c>
    </row>
    <row r="1009" spans="5:6" ht="13.5">
      <c r="E1009" s="59" t="s">
        <v>3157</v>
      </c>
      <c r="F1009" s="59" t="s">
        <v>3158</v>
      </c>
    </row>
    <row r="1010" spans="5:6" ht="13.5">
      <c r="E1010" s="59" t="s">
        <v>3159</v>
      </c>
      <c r="F1010" s="59" t="s">
        <v>3160</v>
      </c>
    </row>
    <row r="1011" spans="5:6" ht="13.5">
      <c r="E1011" s="59" t="s">
        <v>3161</v>
      </c>
      <c r="F1011" s="59" t="s">
        <v>3162</v>
      </c>
    </row>
    <row r="1012" spans="5:6" ht="13.5">
      <c r="E1012" s="59" t="s">
        <v>3163</v>
      </c>
      <c r="F1012" s="59" t="s">
        <v>3164</v>
      </c>
    </row>
    <row r="1013" spans="5:6" ht="13.5">
      <c r="E1013" s="59" t="s">
        <v>3165</v>
      </c>
      <c r="F1013" s="59" t="s">
        <v>3166</v>
      </c>
    </row>
    <row r="1014" spans="5:6" ht="13.5">
      <c r="E1014" s="59" t="s">
        <v>3167</v>
      </c>
      <c r="F1014" s="59" t="s">
        <v>3168</v>
      </c>
    </row>
    <row r="1015" spans="5:6" ht="13.5">
      <c r="E1015" s="59" t="s">
        <v>3169</v>
      </c>
      <c r="F1015" s="59" t="s">
        <v>3170</v>
      </c>
    </row>
    <row r="1016" spans="5:6" ht="13.5">
      <c r="E1016" s="59" t="s">
        <v>3171</v>
      </c>
      <c r="F1016" s="59" t="s">
        <v>3172</v>
      </c>
    </row>
    <row r="1017" spans="5:6" ht="13.5">
      <c r="E1017" s="59" t="s">
        <v>3173</v>
      </c>
      <c r="F1017" s="59" t="s">
        <v>3174</v>
      </c>
    </row>
    <row r="1018" spans="5:6" ht="13.5">
      <c r="E1018" s="59" t="s">
        <v>3175</v>
      </c>
      <c r="F1018" s="59" t="s">
        <v>3176</v>
      </c>
    </row>
    <row r="1019" spans="5:6" ht="13.5">
      <c r="E1019" s="59" t="s">
        <v>3177</v>
      </c>
      <c r="F1019" s="59" t="s">
        <v>3178</v>
      </c>
    </row>
    <row r="1020" spans="5:6" ht="13.5">
      <c r="E1020" s="59" t="s">
        <v>3179</v>
      </c>
      <c r="F1020" s="59" t="s">
        <v>3180</v>
      </c>
    </row>
    <row r="1021" spans="5:6" ht="13.5">
      <c r="E1021" s="59" t="s">
        <v>3181</v>
      </c>
      <c r="F1021" s="59" t="s">
        <v>3182</v>
      </c>
    </row>
    <row r="1022" spans="5:6" ht="13.5">
      <c r="E1022" s="59" t="s">
        <v>3183</v>
      </c>
      <c r="F1022" s="59" t="s">
        <v>3184</v>
      </c>
    </row>
    <row r="1023" spans="5:6" ht="13.5">
      <c r="E1023" s="59" t="s">
        <v>3185</v>
      </c>
      <c r="F1023" s="59" t="s">
        <v>3186</v>
      </c>
    </row>
    <row r="1024" spans="5:6" ht="13.5">
      <c r="E1024" s="59" t="s">
        <v>3187</v>
      </c>
      <c r="F1024" s="59" t="s">
        <v>3188</v>
      </c>
    </row>
    <row r="1025" spans="5:6" ht="13.5">
      <c r="E1025" s="59" t="s">
        <v>3189</v>
      </c>
      <c r="F1025" s="59" t="s">
        <v>3190</v>
      </c>
    </row>
    <row r="1026" spans="5:6" ht="13.5">
      <c r="E1026" s="59" t="s">
        <v>3191</v>
      </c>
      <c r="F1026" s="59" t="s">
        <v>3192</v>
      </c>
    </row>
    <row r="1027" spans="5:6" ht="13.5">
      <c r="E1027" s="59" t="s">
        <v>3193</v>
      </c>
      <c r="F1027" s="59" t="s">
        <v>3194</v>
      </c>
    </row>
    <row r="1028" spans="5:6" ht="13.5">
      <c r="E1028" s="59" t="s">
        <v>3195</v>
      </c>
      <c r="F1028" s="59" t="s">
        <v>3196</v>
      </c>
    </row>
    <row r="1029" spans="5:6" ht="13.5">
      <c r="E1029" s="59" t="s">
        <v>3197</v>
      </c>
      <c r="F1029" s="59" t="s">
        <v>3198</v>
      </c>
    </row>
    <row r="1030" spans="5:6" ht="13.5">
      <c r="E1030" s="59" t="s">
        <v>3199</v>
      </c>
      <c r="F1030" s="59" t="s">
        <v>3200</v>
      </c>
    </row>
    <row r="1031" spans="5:6" ht="13.5">
      <c r="E1031" s="59" t="s">
        <v>3201</v>
      </c>
      <c r="F1031" s="59" t="s">
        <v>3202</v>
      </c>
    </row>
    <row r="1032" spans="5:6" ht="13.5">
      <c r="E1032" s="59" t="s">
        <v>3203</v>
      </c>
      <c r="F1032" s="59" t="s">
        <v>3204</v>
      </c>
    </row>
    <row r="1033" spans="5:6" ht="13.5">
      <c r="E1033" s="59" t="s">
        <v>3205</v>
      </c>
      <c r="F1033" s="59" t="s">
        <v>3206</v>
      </c>
    </row>
    <row r="1034" spans="5:6" ht="13.5">
      <c r="E1034" s="59" t="s">
        <v>3207</v>
      </c>
      <c r="F1034" s="59" t="s">
        <v>3208</v>
      </c>
    </row>
    <row r="1035" spans="5:6" ht="13.5">
      <c r="E1035" s="59" t="s">
        <v>3209</v>
      </c>
      <c r="F1035" s="59" t="s">
        <v>3210</v>
      </c>
    </row>
    <row r="1036" spans="5:6" ht="13.5">
      <c r="E1036" s="59" t="s">
        <v>3211</v>
      </c>
      <c r="F1036" s="59" t="s">
        <v>3212</v>
      </c>
    </row>
    <row r="1037" spans="5:6" ht="13.5">
      <c r="E1037" s="59" t="s">
        <v>3213</v>
      </c>
      <c r="F1037" s="59" t="s">
        <v>3214</v>
      </c>
    </row>
    <row r="1038" spans="5:6" ht="13.5">
      <c r="E1038" s="59" t="s">
        <v>3215</v>
      </c>
      <c r="F1038" s="59" t="s">
        <v>3216</v>
      </c>
    </row>
    <row r="1039" spans="5:6" ht="13.5">
      <c r="E1039" s="59" t="s">
        <v>3217</v>
      </c>
      <c r="F1039" s="59" t="s">
        <v>3218</v>
      </c>
    </row>
    <row r="1040" spans="5:6" ht="13.5">
      <c r="E1040" s="59" t="s">
        <v>3219</v>
      </c>
      <c r="F1040" s="59" t="s">
        <v>3220</v>
      </c>
    </row>
    <row r="1041" spans="5:6" ht="13.5">
      <c r="E1041" s="59" t="s">
        <v>3221</v>
      </c>
      <c r="F1041" s="59" t="s">
        <v>3222</v>
      </c>
    </row>
    <row r="1042" spans="5:6" ht="13.5">
      <c r="E1042" s="59" t="s">
        <v>3223</v>
      </c>
      <c r="F1042" s="59" t="s">
        <v>3224</v>
      </c>
    </row>
    <row r="1043" spans="5:6" ht="13.5">
      <c r="E1043" s="59" t="s">
        <v>3225</v>
      </c>
      <c r="F1043" s="59" t="s">
        <v>3226</v>
      </c>
    </row>
    <row r="1044" spans="5:6" ht="13.5">
      <c r="E1044" s="59" t="s">
        <v>3227</v>
      </c>
      <c r="F1044" s="59" t="s">
        <v>3228</v>
      </c>
    </row>
    <row r="1045" spans="5:6" ht="13.5">
      <c r="E1045" s="59" t="s">
        <v>3229</v>
      </c>
      <c r="F1045" s="59" t="s">
        <v>3230</v>
      </c>
    </row>
    <row r="1046" spans="5:6" ht="13.5">
      <c r="E1046" s="59" t="s">
        <v>3231</v>
      </c>
      <c r="F1046" s="59" t="s">
        <v>3232</v>
      </c>
    </row>
    <row r="1047" spans="5:6" ht="13.5">
      <c r="E1047" s="59" t="s">
        <v>3233</v>
      </c>
      <c r="F1047" s="59" t="s">
        <v>3234</v>
      </c>
    </row>
    <row r="1048" spans="5:6" ht="13.5">
      <c r="E1048" s="59" t="s">
        <v>3235</v>
      </c>
      <c r="F1048" s="59" t="s">
        <v>3236</v>
      </c>
    </row>
    <row r="1049" spans="5:6" ht="13.5">
      <c r="E1049" s="59" t="s">
        <v>3237</v>
      </c>
      <c r="F1049" s="59" t="s">
        <v>3238</v>
      </c>
    </row>
    <row r="1050" spans="5:6" ht="13.5">
      <c r="E1050" s="59" t="s">
        <v>3239</v>
      </c>
      <c r="F1050" s="59" t="s">
        <v>3240</v>
      </c>
    </row>
    <row r="1051" spans="5:6" ht="13.5">
      <c r="E1051" s="59" t="s">
        <v>3241</v>
      </c>
      <c r="F1051" s="59" t="s">
        <v>3242</v>
      </c>
    </row>
    <row r="1052" spans="5:6" ht="13.5">
      <c r="E1052" s="59" t="s">
        <v>3243</v>
      </c>
      <c r="F1052" s="59" t="s">
        <v>3244</v>
      </c>
    </row>
    <row r="1053" spans="5:6" ht="13.5">
      <c r="E1053" s="59" t="s">
        <v>3245</v>
      </c>
      <c r="F1053" s="59" t="s">
        <v>3246</v>
      </c>
    </row>
    <row r="1054" spans="5:6" ht="13.5">
      <c r="E1054" s="59" t="s">
        <v>3247</v>
      </c>
      <c r="F1054" s="59" t="s">
        <v>3248</v>
      </c>
    </row>
    <row r="1055" spans="5:6" ht="13.5">
      <c r="E1055" s="59" t="s">
        <v>3249</v>
      </c>
      <c r="F1055" s="59" t="s">
        <v>3250</v>
      </c>
    </row>
    <row r="1056" spans="5:6" ht="13.5">
      <c r="E1056" s="59" t="s">
        <v>3251</v>
      </c>
      <c r="F1056" s="59" t="s">
        <v>3252</v>
      </c>
    </row>
    <row r="1057" spans="5:6" ht="13.5">
      <c r="E1057" s="59" t="s">
        <v>3253</v>
      </c>
      <c r="F1057" s="59" t="s">
        <v>3254</v>
      </c>
    </row>
    <row r="1058" spans="5:6" ht="13.5">
      <c r="E1058" s="59" t="s">
        <v>3255</v>
      </c>
      <c r="F1058" s="59" t="s">
        <v>3256</v>
      </c>
    </row>
    <row r="1059" spans="5:6" ht="13.5">
      <c r="E1059" s="59" t="s">
        <v>3257</v>
      </c>
      <c r="F1059" s="59" t="s">
        <v>3258</v>
      </c>
    </row>
    <row r="1060" spans="5:6" ht="13.5">
      <c r="E1060" s="59" t="s">
        <v>3259</v>
      </c>
      <c r="F1060" s="59" t="s">
        <v>3260</v>
      </c>
    </row>
    <row r="1061" spans="5:6" ht="13.5">
      <c r="E1061" s="59" t="s">
        <v>3261</v>
      </c>
      <c r="F1061" s="59" t="s">
        <v>3262</v>
      </c>
    </row>
    <row r="1062" spans="5:6" ht="13.5">
      <c r="E1062" s="59" t="s">
        <v>3263</v>
      </c>
      <c r="F1062" s="59" t="s">
        <v>3264</v>
      </c>
    </row>
    <row r="1063" spans="5:6" ht="13.5">
      <c r="E1063" s="59" t="s">
        <v>3265</v>
      </c>
      <c r="F1063" s="59" t="s">
        <v>3266</v>
      </c>
    </row>
    <row r="1064" spans="5:6" ht="13.5">
      <c r="E1064" s="59" t="s">
        <v>3267</v>
      </c>
      <c r="F1064" s="59" t="s">
        <v>3268</v>
      </c>
    </row>
    <row r="1065" spans="5:6" ht="13.5">
      <c r="E1065" s="59" t="s">
        <v>3269</v>
      </c>
      <c r="F1065" s="59" t="s">
        <v>3270</v>
      </c>
    </row>
    <row r="1066" spans="5:6" ht="13.5">
      <c r="E1066" s="59" t="s">
        <v>3271</v>
      </c>
      <c r="F1066" s="59" t="s">
        <v>3272</v>
      </c>
    </row>
    <row r="1067" spans="5:6" ht="13.5">
      <c r="E1067" s="59" t="s">
        <v>3273</v>
      </c>
      <c r="F1067" s="59" t="s">
        <v>3274</v>
      </c>
    </row>
    <row r="1068" spans="5:6" ht="13.5">
      <c r="E1068" s="59" t="s">
        <v>3275</v>
      </c>
      <c r="F1068" s="59" t="s">
        <v>3276</v>
      </c>
    </row>
    <row r="1069" spans="5:6" ht="13.5">
      <c r="E1069" s="59" t="s">
        <v>3277</v>
      </c>
      <c r="F1069" s="59" t="s">
        <v>3278</v>
      </c>
    </row>
    <row r="1070" spans="5:6" ht="13.5">
      <c r="E1070" s="59" t="s">
        <v>3279</v>
      </c>
      <c r="F1070" s="59" t="s">
        <v>3280</v>
      </c>
    </row>
    <row r="1071" spans="5:6" ht="13.5">
      <c r="E1071" s="59" t="s">
        <v>3281</v>
      </c>
      <c r="F1071" s="59" t="s">
        <v>3282</v>
      </c>
    </row>
    <row r="1072" spans="5:6" ht="13.5">
      <c r="E1072" s="59" t="s">
        <v>3283</v>
      </c>
      <c r="F1072" s="59" t="s">
        <v>3284</v>
      </c>
    </row>
    <row r="1073" spans="5:6" ht="13.5">
      <c r="E1073" s="59" t="s">
        <v>3285</v>
      </c>
      <c r="F1073" s="59" t="s">
        <v>3286</v>
      </c>
    </row>
    <row r="1074" spans="5:6" ht="13.5">
      <c r="E1074" s="59" t="s">
        <v>3287</v>
      </c>
      <c r="F1074" s="59" t="s">
        <v>3288</v>
      </c>
    </row>
    <row r="1075" spans="5:6" ht="13.5">
      <c r="E1075" s="59" t="s">
        <v>3289</v>
      </c>
      <c r="F1075" s="59" t="s">
        <v>3290</v>
      </c>
    </row>
    <row r="1076" spans="5:6" ht="13.5">
      <c r="E1076" s="59" t="s">
        <v>3291</v>
      </c>
      <c r="F1076" s="59" t="s">
        <v>3292</v>
      </c>
    </row>
    <row r="1077" spans="5:6" ht="13.5">
      <c r="E1077" s="59" t="s">
        <v>3293</v>
      </c>
      <c r="F1077" s="59" t="s">
        <v>3294</v>
      </c>
    </row>
    <row r="1078" spans="5:6" ht="13.5">
      <c r="E1078" s="59" t="s">
        <v>3295</v>
      </c>
      <c r="F1078" s="59" t="s">
        <v>3296</v>
      </c>
    </row>
    <row r="1079" spans="5:6" ht="13.5">
      <c r="E1079" s="59" t="s">
        <v>3297</v>
      </c>
      <c r="F1079" s="59" t="s">
        <v>3298</v>
      </c>
    </row>
    <row r="1080" spans="5:6" ht="13.5">
      <c r="E1080" s="59" t="s">
        <v>3299</v>
      </c>
      <c r="F1080" s="59" t="s">
        <v>3300</v>
      </c>
    </row>
    <row r="1081" spans="5:6" ht="13.5">
      <c r="E1081" s="59" t="s">
        <v>3301</v>
      </c>
      <c r="F1081" s="59" t="s">
        <v>3302</v>
      </c>
    </row>
    <row r="1082" spans="5:6" ht="13.5">
      <c r="E1082" s="59" t="s">
        <v>3303</v>
      </c>
      <c r="F1082" s="59" t="s">
        <v>3304</v>
      </c>
    </row>
    <row r="1083" spans="5:6" ht="13.5">
      <c r="E1083" s="59" t="s">
        <v>3305</v>
      </c>
      <c r="F1083" s="59" t="s">
        <v>3306</v>
      </c>
    </row>
    <row r="1084" spans="5:6" ht="13.5">
      <c r="E1084" s="59" t="s">
        <v>3307</v>
      </c>
      <c r="F1084" s="59" t="s">
        <v>3308</v>
      </c>
    </row>
    <row r="1085" spans="5:6" ht="13.5">
      <c r="E1085" s="59" t="s">
        <v>3309</v>
      </c>
      <c r="F1085" s="59" t="s">
        <v>3310</v>
      </c>
    </row>
    <row r="1086" spans="5:6" ht="13.5">
      <c r="E1086" s="59" t="s">
        <v>3311</v>
      </c>
      <c r="F1086" s="59" t="s">
        <v>3312</v>
      </c>
    </row>
    <row r="1087" spans="5:6" ht="13.5">
      <c r="E1087" s="59" t="s">
        <v>3313</v>
      </c>
      <c r="F1087" s="59" t="s">
        <v>3314</v>
      </c>
    </row>
    <row r="1088" spans="5:6" ht="13.5">
      <c r="E1088" s="59" t="s">
        <v>3315</v>
      </c>
      <c r="F1088" s="59" t="s">
        <v>3316</v>
      </c>
    </row>
    <row r="1089" spans="5:6" ht="13.5">
      <c r="E1089" s="59" t="s">
        <v>3317</v>
      </c>
      <c r="F1089" s="59" t="s">
        <v>3318</v>
      </c>
    </row>
    <row r="1090" spans="5:6" ht="13.5">
      <c r="E1090" s="59" t="s">
        <v>3319</v>
      </c>
      <c r="F1090" s="59" t="s">
        <v>3320</v>
      </c>
    </row>
    <row r="1091" spans="5:6" ht="13.5">
      <c r="E1091" s="59" t="s">
        <v>3321</v>
      </c>
      <c r="F1091" s="59" t="s">
        <v>3322</v>
      </c>
    </row>
    <row r="1092" spans="5:6" ht="13.5">
      <c r="E1092" s="59" t="s">
        <v>3323</v>
      </c>
      <c r="F1092" s="59" t="s">
        <v>3324</v>
      </c>
    </row>
    <row r="1093" spans="5:6" ht="13.5">
      <c r="E1093" s="59" t="s">
        <v>3325</v>
      </c>
      <c r="F1093" s="59" t="s">
        <v>3326</v>
      </c>
    </row>
    <row r="1094" spans="5:6" ht="13.5">
      <c r="E1094" s="59" t="s">
        <v>3327</v>
      </c>
      <c r="F1094" s="59" t="s">
        <v>3328</v>
      </c>
    </row>
    <row r="1095" spans="5:6" ht="13.5">
      <c r="E1095" s="59" t="s">
        <v>3329</v>
      </c>
      <c r="F1095" s="59" t="s">
        <v>3330</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1:C45"/>
  <sheetViews>
    <sheetView zoomScalePageLayoutView="0" workbookViewId="0" topLeftCell="A1">
      <selection activeCell="J49" sqref="J49"/>
    </sheetView>
  </sheetViews>
  <sheetFormatPr defaultColWidth="9.140625" defaultRowHeight="15"/>
  <cols>
    <col min="1" max="1" width="5.28125" style="1" bestFit="1" customWidth="1"/>
    <col min="2" max="2" width="51.421875" style="0" bestFit="1" customWidth="1"/>
    <col min="3" max="3" width="14.00390625" style="0" customWidth="1"/>
  </cols>
  <sheetData>
    <row r="1" ht="13.5">
      <c r="A1" s="13" t="s">
        <v>300</v>
      </c>
    </row>
    <row r="3" spans="1:3" s="1" customFormat="1" ht="13.5">
      <c r="A3" s="7" t="s">
        <v>30</v>
      </c>
      <c r="B3" s="7" t="s">
        <v>38</v>
      </c>
      <c r="C3" s="7" t="s">
        <v>202</v>
      </c>
    </row>
    <row r="4" spans="1:3" ht="13.5">
      <c r="A4" s="7">
        <v>1</v>
      </c>
      <c r="B4" s="6" t="s">
        <v>266</v>
      </c>
      <c r="C4" s="84">
        <f>ROUND(C5+C21+C30+C35+C36+C37,2)</f>
        <v>0</v>
      </c>
    </row>
    <row r="5" spans="1:3" ht="13.5">
      <c r="A5" s="7">
        <v>2</v>
      </c>
      <c r="B5" s="6" t="s">
        <v>267</v>
      </c>
      <c r="C5" s="84">
        <f>ROUND(C6+C13,2)</f>
        <v>0</v>
      </c>
    </row>
    <row r="6" spans="1:3" ht="13.5">
      <c r="A6" s="7">
        <v>3</v>
      </c>
      <c r="B6" s="6" t="s">
        <v>268</v>
      </c>
      <c r="C6" s="84">
        <f>ROUND(C7+C8+C9+C10+C11+C12,2)</f>
        <v>0</v>
      </c>
    </row>
    <row r="7" spans="1:3" ht="13.5">
      <c r="A7" s="7">
        <v>4</v>
      </c>
      <c r="B7" s="6" t="s">
        <v>269</v>
      </c>
      <c r="C7" s="83">
        <v>0</v>
      </c>
    </row>
    <row r="8" spans="1:3" ht="13.5">
      <c r="A8" s="7">
        <v>5</v>
      </c>
      <c r="B8" s="6" t="s">
        <v>270</v>
      </c>
      <c r="C8" s="83">
        <v>0</v>
      </c>
    </row>
    <row r="9" spans="1:3" ht="13.5">
      <c r="A9" s="7">
        <v>6</v>
      </c>
      <c r="B9" s="6" t="s">
        <v>271</v>
      </c>
      <c r="C9" s="83">
        <v>0</v>
      </c>
    </row>
    <row r="10" spans="1:3" ht="13.5">
      <c r="A10" s="7">
        <v>7</v>
      </c>
      <c r="B10" s="6" t="s">
        <v>272</v>
      </c>
      <c r="C10" s="83">
        <v>0</v>
      </c>
    </row>
    <row r="11" spans="1:3" ht="13.5">
      <c r="A11" s="7">
        <v>8</v>
      </c>
      <c r="B11" s="6" t="s">
        <v>273</v>
      </c>
      <c r="C11" s="83">
        <v>0</v>
      </c>
    </row>
    <row r="12" spans="1:3" ht="13.5">
      <c r="A12" s="7">
        <v>9</v>
      </c>
      <c r="B12" s="6" t="s">
        <v>274</v>
      </c>
      <c r="C12" s="83">
        <v>0</v>
      </c>
    </row>
    <row r="13" spans="1:3" ht="13.5">
      <c r="A13" s="7">
        <v>10</v>
      </c>
      <c r="B13" s="6" t="s">
        <v>275</v>
      </c>
      <c r="C13" s="84">
        <f>ROUND(C14+C15+C16+C17+C18+C19+C20,2)</f>
        <v>0</v>
      </c>
    </row>
    <row r="14" spans="1:3" ht="13.5">
      <c r="A14" s="7">
        <v>11</v>
      </c>
      <c r="B14" s="6" t="s">
        <v>276</v>
      </c>
      <c r="C14" s="83">
        <v>0</v>
      </c>
    </row>
    <row r="15" spans="1:3" ht="13.5">
      <c r="A15" s="7">
        <v>12</v>
      </c>
      <c r="B15" s="6" t="s">
        <v>277</v>
      </c>
      <c r="C15" s="83">
        <v>0</v>
      </c>
    </row>
    <row r="16" spans="1:3" ht="13.5">
      <c r="A16" s="7">
        <v>13</v>
      </c>
      <c r="B16" s="6" t="s">
        <v>278</v>
      </c>
      <c r="C16" s="83">
        <v>0</v>
      </c>
    </row>
    <row r="17" spans="1:3" ht="13.5">
      <c r="A17" s="7">
        <v>14</v>
      </c>
      <c r="B17" s="6" t="s">
        <v>279</v>
      </c>
      <c r="C17" s="83">
        <v>0</v>
      </c>
    </row>
    <row r="18" spans="1:3" ht="13.5">
      <c r="A18" s="7">
        <v>15</v>
      </c>
      <c r="B18" s="6" t="s">
        <v>280</v>
      </c>
      <c r="C18" s="83">
        <v>0</v>
      </c>
    </row>
    <row r="19" spans="1:3" ht="13.5">
      <c r="A19" s="7">
        <v>16</v>
      </c>
      <c r="B19" s="6" t="s">
        <v>281</v>
      </c>
      <c r="C19" s="83">
        <v>0</v>
      </c>
    </row>
    <row r="20" spans="1:3" ht="13.5">
      <c r="A20" s="7">
        <v>17</v>
      </c>
      <c r="B20" s="6" t="s">
        <v>282</v>
      </c>
      <c r="C20" s="83">
        <v>0</v>
      </c>
    </row>
    <row r="21" spans="1:3" ht="13.5">
      <c r="A21" s="7">
        <v>18</v>
      </c>
      <c r="B21" s="6" t="s">
        <v>283</v>
      </c>
      <c r="C21" s="84">
        <f>ROUND(C22+C29,2)</f>
        <v>0</v>
      </c>
    </row>
    <row r="22" spans="1:3" ht="13.5">
      <c r="A22" s="7">
        <v>19</v>
      </c>
      <c r="B22" s="6" t="s">
        <v>284</v>
      </c>
      <c r="C22" s="84">
        <f>ROUND(C23+C24+C25+C26+C27+C28,2)</f>
        <v>0</v>
      </c>
    </row>
    <row r="23" spans="1:3" ht="13.5">
      <c r="A23" s="7">
        <v>20</v>
      </c>
      <c r="B23" s="6" t="s">
        <v>285</v>
      </c>
      <c r="C23" s="83">
        <v>0</v>
      </c>
    </row>
    <row r="24" spans="1:3" ht="13.5">
      <c r="A24" s="7">
        <v>21</v>
      </c>
      <c r="B24" s="6" t="s">
        <v>286</v>
      </c>
      <c r="C24" s="83">
        <v>0</v>
      </c>
    </row>
    <row r="25" spans="1:3" ht="13.5">
      <c r="A25" s="7">
        <v>22</v>
      </c>
      <c r="B25" s="6" t="s">
        <v>287</v>
      </c>
      <c r="C25" s="83">
        <v>0</v>
      </c>
    </row>
    <row r="26" spans="1:3" ht="13.5">
      <c r="A26" s="7">
        <v>23</v>
      </c>
      <c r="B26" s="6" t="s">
        <v>288</v>
      </c>
      <c r="C26" s="83">
        <v>0</v>
      </c>
    </row>
    <row r="27" spans="1:3" ht="13.5">
      <c r="A27" s="7">
        <v>24</v>
      </c>
      <c r="B27" s="6" t="s">
        <v>289</v>
      </c>
      <c r="C27" s="83">
        <v>0</v>
      </c>
    </row>
    <row r="28" spans="1:3" ht="13.5">
      <c r="A28" s="7">
        <v>25</v>
      </c>
      <c r="B28" s="6" t="s">
        <v>274</v>
      </c>
      <c r="C28" s="83">
        <v>0</v>
      </c>
    </row>
    <row r="29" spans="1:3" ht="13.5">
      <c r="A29" s="7">
        <v>26</v>
      </c>
      <c r="B29" s="6" t="s">
        <v>290</v>
      </c>
      <c r="C29" s="83">
        <v>0</v>
      </c>
    </row>
    <row r="30" spans="1:3" ht="13.5">
      <c r="A30" s="7">
        <v>27</v>
      </c>
      <c r="B30" s="6" t="s">
        <v>291</v>
      </c>
      <c r="C30" s="84">
        <f>ROUND(C31-C33-C34,2)</f>
        <v>0</v>
      </c>
    </row>
    <row r="31" spans="1:3" ht="13.5">
      <c r="A31" s="7">
        <v>28</v>
      </c>
      <c r="B31" s="6" t="s">
        <v>292</v>
      </c>
      <c r="C31" s="83">
        <v>0</v>
      </c>
    </row>
    <row r="32" spans="1:3" ht="13.5">
      <c r="A32" s="7">
        <v>29</v>
      </c>
      <c r="B32" s="6" t="s">
        <v>293</v>
      </c>
      <c r="C32" s="83">
        <v>0</v>
      </c>
    </row>
    <row r="33" spans="1:3" ht="13.5">
      <c r="A33" s="7">
        <v>30</v>
      </c>
      <c r="B33" s="6" t="s">
        <v>294</v>
      </c>
      <c r="C33" s="83">
        <v>0</v>
      </c>
    </row>
    <row r="34" spans="1:3" ht="13.5">
      <c r="A34" s="7">
        <v>31</v>
      </c>
      <c r="B34" s="6" t="s">
        <v>295</v>
      </c>
      <c r="C34" s="83">
        <v>0</v>
      </c>
    </row>
    <row r="35" spans="1:3" ht="13.5">
      <c r="A35" s="7">
        <v>32</v>
      </c>
      <c r="B35" s="6" t="s">
        <v>296</v>
      </c>
      <c r="C35" s="83">
        <v>0</v>
      </c>
    </row>
    <row r="36" spans="1:3" ht="13.5">
      <c r="A36" s="7">
        <v>33</v>
      </c>
      <c r="B36" s="6" t="s">
        <v>297</v>
      </c>
      <c r="C36" s="83">
        <v>0</v>
      </c>
    </row>
    <row r="37" spans="1:3" ht="13.5">
      <c r="A37" s="7">
        <v>34</v>
      </c>
      <c r="B37" s="6" t="s">
        <v>298</v>
      </c>
      <c r="C37" s="83">
        <v>0</v>
      </c>
    </row>
    <row r="38" spans="1:3" ht="13.5">
      <c r="A38" s="7">
        <v>35</v>
      </c>
      <c r="B38" s="6" t="s">
        <v>299</v>
      </c>
      <c r="C38" s="84">
        <f>ROUND(C39+C40+C41+C42+C43+C44+C45,2)</f>
        <v>0</v>
      </c>
    </row>
    <row r="39" spans="1:3" ht="13.5">
      <c r="A39" s="7">
        <v>36</v>
      </c>
      <c r="B39" s="6" t="s">
        <v>255</v>
      </c>
      <c r="C39" s="83">
        <v>0</v>
      </c>
    </row>
    <row r="40" spans="1:3" ht="13.5">
      <c r="A40" s="7">
        <v>37</v>
      </c>
      <c r="B40" s="6" t="s">
        <v>256</v>
      </c>
      <c r="C40" s="83">
        <v>0</v>
      </c>
    </row>
    <row r="41" spans="1:3" ht="13.5">
      <c r="A41" s="7">
        <v>38</v>
      </c>
      <c r="B41" s="6" t="s">
        <v>257</v>
      </c>
      <c r="C41" s="83">
        <v>0</v>
      </c>
    </row>
    <row r="42" spans="1:3" ht="13.5">
      <c r="A42" s="7">
        <v>39</v>
      </c>
      <c r="B42" s="6" t="s">
        <v>258</v>
      </c>
      <c r="C42" s="83">
        <v>0</v>
      </c>
    </row>
    <row r="43" spans="1:3" ht="13.5">
      <c r="A43" s="7">
        <v>40</v>
      </c>
      <c r="B43" s="6" t="s">
        <v>259</v>
      </c>
      <c r="C43" s="83">
        <v>0</v>
      </c>
    </row>
    <row r="44" spans="1:3" ht="13.5">
      <c r="A44" s="7">
        <v>41</v>
      </c>
      <c r="B44" s="6" t="s">
        <v>260</v>
      </c>
      <c r="C44" s="83">
        <v>0</v>
      </c>
    </row>
    <row r="45" spans="1:3" ht="13.5">
      <c r="A45" s="7">
        <v>42</v>
      </c>
      <c r="B45" s="6" t="s">
        <v>44</v>
      </c>
      <c r="C45" s="83">
        <v>0</v>
      </c>
    </row>
  </sheetData>
  <sheetProtection formatCells="0" formatColumns="0" formatRows="0"/>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1:C29"/>
  <sheetViews>
    <sheetView zoomScalePageLayoutView="0" workbookViewId="0" topLeftCell="A1">
      <selection activeCell="C29" sqref="C29"/>
    </sheetView>
  </sheetViews>
  <sheetFormatPr defaultColWidth="9.140625" defaultRowHeight="15"/>
  <cols>
    <col min="1" max="1" width="5.28125" style="1" bestFit="1" customWidth="1"/>
    <col min="2" max="2" width="54.00390625" style="0" bestFit="1" customWidth="1"/>
    <col min="3" max="3" width="13.00390625" style="0" customWidth="1"/>
  </cols>
  <sheetData>
    <row r="1" ht="13.5">
      <c r="A1" s="13" t="s">
        <v>323</v>
      </c>
    </row>
    <row r="3" spans="1:3" s="1" customFormat="1" ht="13.5">
      <c r="A3" s="7" t="s">
        <v>30</v>
      </c>
      <c r="B3" s="7" t="s">
        <v>38</v>
      </c>
      <c r="C3" s="7" t="s">
        <v>202</v>
      </c>
    </row>
    <row r="4" spans="1:3" ht="13.5">
      <c r="A4" s="7">
        <v>1</v>
      </c>
      <c r="B4" s="6" t="s">
        <v>301</v>
      </c>
      <c r="C4" s="84">
        <f>ROUND(C5+C12,2)</f>
        <v>0</v>
      </c>
    </row>
    <row r="5" spans="1:3" ht="13.5">
      <c r="A5" s="7">
        <v>2</v>
      </c>
      <c r="B5" s="6" t="s">
        <v>302</v>
      </c>
      <c r="C5" s="84">
        <f>ROUND(C6+C8+C9+C10+C11,2)</f>
        <v>0</v>
      </c>
    </row>
    <row r="6" spans="1:3" ht="13.5">
      <c r="A6" s="7">
        <v>3</v>
      </c>
      <c r="B6" s="6" t="s">
        <v>303</v>
      </c>
      <c r="C6" s="83">
        <v>0</v>
      </c>
    </row>
    <row r="7" spans="1:3" ht="13.5">
      <c r="A7" s="7">
        <v>4</v>
      </c>
      <c r="B7" s="6" t="s">
        <v>304</v>
      </c>
      <c r="C7" s="83">
        <v>0</v>
      </c>
    </row>
    <row r="8" spans="1:3" ht="13.5">
      <c r="A8" s="7">
        <v>5</v>
      </c>
      <c r="B8" s="6" t="s">
        <v>305</v>
      </c>
      <c r="C8" s="83">
        <v>0</v>
      </c>
    </row>
    <row r="9" spans="1:3" ht="13.5">
      <c r="A9" s="7">
        <v>6</v>
      </c>
      <c r="B9" s="6" t="s">
        <v>306</v>
      </c>
      <c r="C9" s="83">
        <v>0</v>
      </c>
    </row>
    <row r="10" spans="1:3" ht="13.5">
      <c r="A10" s="7">
        <v>7</v>
      </c>
      <c r="B10" s="6" t="s">
        <v>307</v>
      </c>
      <c r="C10" s="83">
        <v>0</v>
      </c>
    </row>
    <row r="11" spans="1:3" ht="13.5">
      <c r="A11" s="7">
        <v>8</v>
      </c>
      <c r="B11" s="6" t="s">
        <v>37</v>
      </c>
      <c r="C11" s="83">
        <v>0</v>
      </c>
    </row>
    <row r="12" spans="1:3" ht="13.5">
      <c r="A12" s="7">
        <v>9</v>
      </c>
      <c r="B12" s="6" t="s">
        <v>308</v>
      </c>
      <c r="C12" s="84">
        <f>ROUND(C13+C15+C16+C17+C18,2)</f>
        <v>0</v>
      </c>
    </row>
    <row r="13" spans="1:3" ht="13.5">
      <c r="A13" s="7">
        <v>10</v>
      </c>
      <c r="B13" s="6" t="s">
        <v>309</v>
      </c>
      <c r="C13" s="83">
        <v>0</v>
      </c>
    </row>
    <row r="14" spans="1:3" ht="13.5">
      <c r="A14" s="7">
        <v>11</v>
      </c>
      <c r="B14" s="6" t="s">
        <v>304</v>
      </c>
      <c r="C14" s="83">
        <v>0</v>
      </c>
    </row>
    <row r="15" spans="1:3" ht="13.5">
      <c r="A15" s="7">
        <v>12</v>
      </c>
      <c r="B15" s="6" t="s">
        <v>310</v>
      </c>
      <c r="C15" s="83">
        <v>0</v>
      </c>
    </row>
    <row r="16" spans="1:3" ht="13.5">
      <c r="A16" s="7">
        <v>13</v>
      </c>
      <c r="B16" s="6" t="s">
        <v>311</v>
      </c>
      <c r="C16" s="83">
        <v>0</v>
      </c>
    </row>
    <row r="17" spans="1:3" ht="13.5">
      <c r="A17" s="7">
        <v>14</v>
      </c>
      <c r="B17" s="6" t="s">
        <v>312</v>
      </c>
      <c r="C17" s="83">
        <v>0</v>
      </c>
    </row>
    <row r="18" spans="1:3" ht="13.5">
      <c r="A18" s="7">
        <v>15</v>
      </c>
      <c r="B18" s="6" t="s">
        <v>37</v>
      </c>
      <c r="C18" s="83">
        <v>0</v>
      </c>
    </row>
    <row r="19" spans="1:3" ht="13.5">
      <c r="A19" s="7">
        <v>16</v>
      </c>
      <c r="B19" s="6" t="s">
        <v>313</v>
      </c>
      <c r="C19" s="84">
        <f>ROUND(C20+C21+C22+C23+C24+C25+C26+C27+C28+C29,2)</f>
        <v>0</v>
      </c>
    </row>
    <row r="20" spans="1:3" ht="13.5">
      <c r="A20" s="7">
        <v>17</v>
      </c>
      <c r="B20" s="6" t="s">
        <v>314</v>
      </c>
      <c r="C20" s="83">
        <v>0</v>
      </c>
    </row>
    <row r="21" spans="1:3" ht="13.5">
      <c r="A21" s="7">
        <v>18</v>
      </c>
      <c r="B21" s="6" t="s">
        <v>315</v>
      </c>
      <c r="C21" s="83">
        <v>0</v>
      </c>
    </row>
    <row r="22" spans="1:3" ht="13.5">
      <c r="A22" s="7">
        <v>19</v>
      </c>
      <c r="B22" s="6" t="s">
        <v>316</v>
      </c>
      <c r="C22" s="83">
        <v>0</v>
      </c>
    </row>
    <row r="23" spans="1:3" ht="13.5">
      <c r="A23" s="7">
        <v>20</v>
      </c>
      <c r="B23" s="6" t="s">
        <v>317</v>
      </c>
      <c r="C23" s="83">
        <v>0</v>
      </c>
    </row>
    <row r="24" spans="1:3" ht="13.5">
      <c r="A24" s="7">
        <v>21</v>
      </c>
      <c r="B24" s="6" t="s">
        <v>318</v>
      </c>
      <c r="C24" s="83">
        <v>0</v>
      </c>
    </row>
    <row r="25" spans="1:3" ht="13.5">
      <c r="A25" s="7">
        <v>22</v>
      </c>
      <c r="B25" s="6" t="s">
        <v>319</v>
      </c>
      <c r="C25" s="83">
        <v>0</v>
      </c>
    </row>
    <row r="26" spans="1:3" ht="13.5">
      <c r="A26" s="7">
        <v>23</v>
      </c>
      <c r="B26" s="6" t="s">
        <v>320</v>
      </c>
      <c r="C26" s="83">
        <v>0</v>
      </c>
    </row>
    <row r="27" spans="1:3" ht="13.5">
      <c r="A27" s="7">
        <v>24</v>
      </c>
      <c r="B27" s="6" t="s">
        <v>321</v>
      </c>
      <c r="C27" s="83">
        <v>0</v>
      </c>
    </row>
    <row r="28" spans="1:3" ht="13.5">
      <c r="A28" s="7">
        <v>25</v>
      </c>
      <c r="B28" s="6" t="s">
        <v>322</v>
      </c>
      <c r="C28" s="83">
        <v>0</v>
      </c>
    </row>
    <row r="29" spans="1:3" ht="13.5">
      <c r="A29" s="7">
        <v>26</v>
      </c>
      <c r="B29" s="6" t="s">
        <v>264</v>
      </c>
      <c r="C29" s="83">
        <v>0</v>
      </c>
    </row>
  </sheetData>
  <sheetProtection formatCells="0" formatColumns="0" formatRows="0"/>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C42"/>
  <sheetViews>
    <sheetView zoomScalePageLayoutView="0" workbookViewId="0" topLeftCell="A1">
      <selection activeCell="C42" sqref="C42"/>
    </sheetView>
  </sheetViews>
  <sheetFormatPr defaultColWidth="9.140625" defaultRowHeight="15"/>
  <cols>
    <col min="1" max="1" width="5.28125" style="1" bestFit="1" customWidth="1"/>
    <col min="2" max="2" width="53.57421875" style="0" bestFit="1" customWidth="1"/>
    <col min="3" max="3" width="11.8515625" style="0" customWidth="1"/>
  </cols>
  <sheetData>
    <row r="1" ht="13.5">
      <c r="A1" s="13" t="s">
        <v>357</v>
      </c>
    </row>
    <row r="3" spans="1:3" s="1" customFormat="1" ht="13.5">
      <c r="A3" s="7" t="s">
        <v>30</v>
      </c>
      <c r="B3" s="7" t="s">
        <v>38</v>
      </c>
      <c r="C3" s="7" t="s">
        <v>202</v>
      </c>
    </row>
    <row r="4" spans="1:3" ht="13.5">
      <c r="A4" s="7">
        <v>1</v>
      </c>
      <c r="B4" s="6" t="s">
        <v>324</v>
      </c>
      <c r="C4" s="84">
        <f>ROUND(C5+C18+C28+C34+C35,2)</f>
        <v>0</v>
      </c>
    </row>
    <row r="5" spans="1:3" ht="13.5">
      <c r="A5" s="7">
        <v>2</v>
      </c>
      <c r="B5" s="6" t="s">
        <v>325</v>
      </c>
      <c r="C5" s="84">
        <f>ROUND(C6+C14,2)</f>
        <v>0</v>
      </c>
    </row>
    <row r="6" spans="1:3" ht="13.5">
      <c r="A6" s="7">
        <v>3</v>
      </c>
      <c r="B6" s="6" t="s">
        <v>326</v>
      </c>
      <c r="C6" s="84">
        <f>ROUND(C7+C8+C9+C10+C11+C12+C13,2)</f>
        <v>0</v>
      </c>
    </row>
    <row r="7" spans="1:3" ht="13.5">
      <c r="A7" s="7">
        <v>4</v>
      </c>
      <c r="B7" s="6" t="s">
        <v>327</v>
      </c>
      <c r="C7" s="83">
        <v>0</v>
      </c>
    </row>
    <row r="8" spans="1:3" ht="13.5">
      <c r="A8" s="7">
        <v>5</v>
      </c>
      <c r="B8" s="6" t="s">
        <v>328</v>
      </c>
      <c r="C8" s="83">
        <v>0</v>
      </c>
    </row>
    <row r="9" spans="1:3" ht="13.5">
      <c r="A9" s="7">
        <v>6</v>
      </c>
      <c r="B9" s="6" t="s">
        <v>329</v>
      </c>
      <c r="C9" s="83">
        <v>0</v>
      </c>
    </row>
    <row r="10" spans="1:3" ht="13.5">
      <c r="A10" s="7">
        <v>7</v>
      </c>
      <c r="B10" s="6" t="s">
        <v>330</v>
      </c>
      <c r="C10" s="83">
        <v>0</v>
      </c>
    </row>
    <row r="11" spans="1:3" ht="13.5">
      <c r="A11" s="7">
        <v>8</v>
      </c>
      <c r="B11" s="6" t="s">
        <v>331</v>
      </c>
      <c r="C11" s="83">
        <v>0</v>
      </c>
    </row>
    <row r="12" spans="1:3" ht="13.5">
      <c r="A12" s="7">
        <v>9</v>
      </c>
      <c r="B12" s="6" t="s">
        <v>332</v>
      </c>
      <c r="C12" s="83">
        <v>0</v>
      </c>
    </row>
    <row r="13" spans="1:3" ht="13.5">
      <c r="A13" s="7">
        <v>10</v>
      </c>
      <c r="B13" s="6" t="s">
        <v>282</v>
      </c>
      <c r="C13" s="83">
        <v>0</v>
      </c>
    </row>
    <row r="14" spans="1:3" ht="13.5">
      <c r="A14" s="7">
        <v>11</v>
      </c>
      <c r="B14" s="6" t="s">
        <v>333</v>
      </c>
      <c r="C14" s="84">
        <f>ROUND(C15+C16+C17,2)</f>
        <v>0</v>
      </c>
    </row>
    <row r="15" spans="1:3" ht="13.5">
      <c r="A15" s="7">
        <v>12</v>
      </c>
      <c r="B15" s="6" t="s">
        <v>334</v>
      </c>
      <c r="C15" s="83">
        <v>0</v>
      </c>
    </row>
    <row r="16" spans="1:3" ht="13.5">
      <c r="A16" s="7">
        <v>13</v>
      </c>
      <c r="B16" s="6" t="s">
        <v>335</v>
      </c>
      <c r="C16" s="83">
        <v>0</v>
      </c>
    </row>
    <row r="17" spans="1:3" ht="13.5">
      <c r="A17" s="7">
        <v>14</v>
      </c>
      <c r="B17" s="6" t="s">
        <v>336</v>
      </c>
      <c r="C17" s="83">
        <v>0</v>
      </c>
    </row>
    <row r="18" spans="1:3" ht="13.5">
      <c r="A18" s="7">
        <v>15</v>
      </c>
      <c r="B18" s="6" t="s">
        <v>337</v>
      </c>
      <c r="C18" s="84">
        <f>ROUND(C19+C20-C21+C22-C23+C24+C25-C26+C27,2)</f>
        <v>0</v>
      </c>
    </row>
    <row r="19" spans="1:3" ht="13.5">
      <c r="A19" s="7">
        <v>16</v>
      </c>
      <c r="B19" s="6" t="s">
        <v>338</v>
      </c>
      <c r="C19" s="83">
        <v>0</v>
      </c>
    </row>
    <row r="20" spans="1:3" ht="13.5">
      <c r="A20" s="7">
        <v>17</v>
      </c>
      <c r="B20" s="6" t="s">
        <v>339</v>
      </c>
      <c r="C20" s="83">
        <v>0</v>
      </c>
    </row>
    <row r="21" spans="1:3" ht="13.5">
      <c r="A21" s="7">
        <v>18</v>
      </c>
      <c r="B21" s="6" t="s">
        <v>340</v>
      </c>
      <c r="C21" s="83">
        <v>0</v>
      </c>
    </row>
    <row r="22" spans="1:3" ht="13.5">
      <c r="A22" s="7">
        <v>19</v>
      </c>
      <c r="B22" s="6" t="s">
        <v>341</v>
      </c>
      <c r="C22" s="83">
        <v>0</v>
      </c>
    </row>
    <row r="23" spans="1:3" ht="13.5">
      <c r="A23" s="7">
        <v>20</v>
      </c>
      <c r="B23" s="6" t="s">
        <v>342</v>
      </c>
      <c r="C23" s="83">
        <v>0</v>
      </c>
    </row>
    <row r="24" spans="1:3" ht="13.5">
      <c r="A24" s="7">
        <v>21</v>
      </c>
      <c r="B24" s="6" t="s">
        <v>343</v>
      </c>
      <c r="C24" s="83">
        <v>0</v>
      </c>
    </row>
    <row r="25" spans="1:3" ht="13.5">
      <c r="A25" s="7">
        <v>22</v>
      </c>
      <c r="B25" s="6" t="s">
        <v>344</v>
      </c>
      <c r="C25" s="83">
        <v>0</v>
      </c>
    </row>
    <row r="26" spans="1:3" ht="13.5">
      <c r="A26" s="7">
        <v>23</v>
      </c>
      <c r="B26" s="6" t="s">
        <v>345</v>
      </c>
      <c r="C26" s="83">
        <v>0</v>
      </c>
    </row>
    <row r="27" spans="1:3" ht="13.5">
      <c r="A27" s="7">
        <v>24</v>
      </c>
      <c r="B27" s="6" t="s">
        <v>346</v>
      </c>
      <c r="C27" s="83">
        <v>0</v>
      </c>
    </row>
    <row r="28" spans="1:3" ht="13.5">
      <c r="A28" s="7">
        <v>25</v>
      </c>
      <c r="B28" s="6" t="s">
        <v>347</v>
      </c>
      <c r="C28" s="84">
        <f>ROUND(C29+C33,2)</f>
        <v>0</v>
      </c>
    </row>
    <row r="29" spans="1:3" ht="13.5">
      <c r="A29" s="7">
        <v>26</v>
      </c>
      <c r="B29" s="6" t="s">
        <v>348</v>
      </c>
      <c r="C29" s="84">
        <f>ROUND(C30+C31+C32,2)</f>
        <v>0</v>
      </c>
    </row>
    <row r="30" spans="1:3" ht="13.5">
      <c r="A30" s="7">
        <v>27</v>
      </c>
      <c r="B30" s="6" t="s">
        <v>349</v>
      </c>
      <c r="C30" s="83">
        <v>0</v>
      </c>
    </row>
    <row r="31" spans="1:3" ht="13.5">
      <c r="A31" s="7">
        <v>28</v>
      </c>
      <c r="B31" s="6" t="s">
        <v>335</v>
      </c>
      <c r="C31" s="83">
        <v>0</v>
      </c>
    </row>
    <row r="32" spans="1:3" ht="13.5">
      <c r="A32" s="7">
        <v>29</v>
      </c>
      <c r="B32" s="6" t="s">
        <v>336</v>
      </c>
      <c r="C32" s="83">
        <v>0</v>
      </c>
    </row>
    <row r="33" spans="1:3" ht="13.5">
      <c r="A33" s="7">
        <v>30</v>
      </c>
      <c r="B33" s="6" t="s">
        <v>350</v>
      </c>
      <c r="C33" s="83">
        <v>0</v>
      </c>
    </row>
    <row r="34" spans="1:3" ht="13.5">
      <c r="A34" s="7">
        <v>31</v>
      </c>
      <c r="B34" s="6" t="s">
        <v>351</v>
      </c>
      <c r="C34" s="83">
        <v>0</v>
      </c>
    </row>
    <row r="35" spans="1:3" ht="13.5">
      <c r="A35" s="7">
        <v>32</v>
      </c>
      <c r="B35" s="6" t="s">
        <v>352</v>
      </c>
      <c r="C35" s="83">
        <v>0</v>
      </c>
    </row>
    <row r="36" spans="1:3" ht="13.5">
      <c r="A36" s="7">
        <v>33</v>
      </c>
      <c r="B36" s="6" t="s">
        <v>353</v>
      </c>
      <c r="C36" s="84">
        <f>ROUND(SUM(C37:C42),2)</f>
        <v>0</v>
      </c>
    </row>
    <row r="37" spans="1:3" ht="13.5">
      <c r="A37" s="7">
        <v>34</v>
      </c>
      <c r="B37" s="6" t="s">
        <v>314</v>
      </c>
      <c r="C37" s="83">
        <v>0</v>
      </c>
    </row>
    <row r="38" spans="1:3" ht="13.5">
      <c r="A38" s="7">
        <v>35</v>
      </c>
      <c r="B38" s="6" t="s">
        <v>315</v>
      </c>
      <c r="C38" s="83">
        <v>0</v>
      </c>
    </row>
    <row r="39" spans="1:3" ht="13.5">
      <c r="A39" s="7">
        <v>36</v>
      </c>
      <c r="B39" s="6" t="s">
        <v>316</v>
      </c>
      <c r="C39" s="83">
        <v>0</v>
      </c>
    </row>
    <row r="40" spans="1:3" ht="13.5">
      <c r="A40" s="7">
        <v>37</v>
      </c>
      <c r="B40" s="6" t="s">
        <v>354</v>
      </c>
      <c r="C40" s="83">
        <v>0</v>
      </c>
    </row>
    <row r="41" spans="1:3" ht="13.5">
      <c r="A41" s="7">
        <v>38</v>
      </c>
      <c r="B41" s="6" t="s">
        <v>355</v>
      </c>
      <c r="C41" s="83">
        <v>0</v>
      </c>
    </row>
    <row r="42" spans="1:3" ht="13.5">
      <c r="A42" s="7">
        <v>39</v>
      </c>
      <c r="B42" s="6" t="s">
        <v>356</v>
      </c>
      <c r="C42" s="83">
        <v>0</v>
      </c>
    </row>
  </sheetData>
  <sheetProtection formatCells="0" formatColumns="0" formatRows="0"/>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A1:C31"/>
  <sheetViews>
    <sheetView zoomScalePageLayoutView="0" workbookViewId="0" topLeftCell="A1">
      <selection activeCell="C31" sqref="C31"/>
    </sheetView>
  </sheetViews>
  <sheetFormatPr defaultColWidth="9.140625" defaultRowHeight="15"/>
  <cols>
    <col min="1" max="1" width="5.28125" style="1" bestFit="1" customWidth="1"/>
    <col min="2" max="2" width="48.421875" style="0" bestFit="1" customWidth="1"/>
    <col min="3" max="3" width="13.421875" style="0" customWidth="1"/>
  </cols>
  <sheetData>
    <row r="1" ht="13.5">
      <c r="A1" s="13" t="s">
        <v>386</v>
      </c>
    </row>
    <row r="3" spans="1:3" s="1" customFormat="1" ht="13.5">
      <c r="A3" s="7" t="s">
        <v>30</v>
      </c>
      <c r="B3" s="7" t="s">
        <v>38</v>
      </c>
      <c r="C3" s="7" t="s">
        <v>202</v>
      </c>
    </row>
    <row r="4" spans="1:3" ht="13.5">
      <c r="A4" s="7">
        <v>1</v>
      </c>
      <c r="B4" s="6" t="s">
        <v>358</v>
      </c>
      <c r="C4" s="84">
        <f>ROUND(C5+C6+C7+C8+C9+C10,2)</f>
        <v>0</v>
      </c>
    </row>
    <row r="5" spans="1:3" ht="13.5">
      <c r="A5" s="7">
        <v>2</v>
      </c>
      <c r="B5" s="6" t="s">
        <v>359</v>
      </c>
      <c r="C5" s="83">
        <v>0</v>
      </c>
    </row>
    <row r="6" spans="1:3" ht="13.5">
      <c r="A6" s="7">
        <v>3</v>
      </c>
      <c r="B6" s="6" t="s">
        <v>360</v>
      </c>
      <c r="C6" s="83">
        <v>0</v>
      </c>
    </row>
    <row r="7" spans="1:3" ht="13.5">
      <c r="A7" s="7">
        <v>4</v>
      </c>
      <c r="B7" s="6" t="s">
        <v>361</v>
      </c>
      <c r="C7" s="83">
        <v>0</v>
      </c>
    </row>
    <row r="8" spans="1:3" ht="13.5">
      <c r="A8" s="7">
        <v>5</v>
      </c>
      <c r="B8" s="6" t="s">
        <v>362</v>
      </c>
      <c r="C8" s="83">
        <v>0</v>
      </c>
    </row>
    <row r="9" spans="1:3" ht="13.5">
      <c r="A9" s="7">
        <v>6</v>
      </c>
      <c r="B9" s="6" t="s">
        <v>363</v>
      </c>
      <c r="C9" s="83">
        <v>0</v>
      </c>
    </row>
    <row r="10" spans="1:3" ht="13.5">
      <c r="A10" s="7">
        <v>7</v>
      </c>
      <c r="B10" s="6" t="s">
        <v>364</v>
      </c>
      <c r="C10" s="84">
        <f>ROUND(C11+C12,2)</f>
        <v>0</v>
      </c>
    </row>
    <row r="11" spans="1:3" ht="13.5">
      <c r="A11" s="7">
        <v>8</v>
      </c>
      <c r="B11" s="6" t="s">
        <v>365</v>
      </c>
      <c r="C11" s="83">
        <v>0</v>
      </c>
    </row>
    <row r="12" spans="1:3" ht="13.5">
      <c r="A12" s="7">
        <v>9</v>
      </c>
      <c r="B12" s="6" t="s">
        <v>366</v>
      </c>
      <c r="C12" s="83">
        <v>0</v>
      </c>
    </row>
    <row r="13" spans="1:3" ht="13.5">
      <c r="A13" s="7">
        <v>10</v>
      </c>
      <c r="B13" s="6" t="s">
        <v>367</v>
      </c>
      <c r="C13" s="84">
        <f>ROUND(C14+C15+C16+C17+C18+C19+C20,2)</f>
        <v>0</v>
      </c>
    </row>
    <row r="14" spans="1:3" ht="13.5">
      <c r="A14" s="7">
        <v>11</v>
      </c>
      <c r="B14" s="6" t="s">
        <v>368</v>
      </c>
      <c r="C14" s="83">
        <v>0</v>
      </c>
    </row>
    <row r="15" spans="1:3" ht="13.5">
      <c r="A15" s="7">
        <v>12</v>
      </c>
      <c r="B15" s="6" t="s">
        <v>369</v>
      </c>
      <c r="C15" s="83">
        <v>0</v>
      </c>
    </row>
    <row r="16" spans="1:3" ht="13.5">
      <c r="A16" s="7">
        <v>13</v>
      </c>
      <c r="B16" s="6" t="s">
        <v>370</v>
      </c>
      <c r="C16" s="83">
        <v>0</v>
      </c>
    </row>
    <row r="17" spans="1:3" ht="13.5">
      <c r="A17" s="7">
        <v>14</v>
      </c>
      <c r="B17" s="6" t="s">
        <v>371</v>
      </c>
      <c r="C17" s="83">
        <v>0</v>
      </c>
    </row>
    <row r="18" spans="1:3" ht="13.5">
      <c r="A18" s="7">
        <v>15</v>
      </c>
      <c r="B18" s="6" t="s">
        <v>372</v>
      </c>
      <c r="C18" s="83">
        <v>0</v>
      </c>
    </row>
    <row r="19" spans="1:3" ht="13.5">
      <c r="A19" s="7">
        <v>16</v>
      </c>
      <c r="B19" s="6" t="s">
        <v>373</v>
      </c>
      <c r="C19" s="83">
        <v>0</v>
      </c>
    </row>
    <row r="20" spans="1:3" ht="13.5">
      <c r="A20" s="7">
        <v>17</v>
      </c>
      <c r="B20" s="6" t="s">
        <v>374</v>
      </c>
      <c r="C20" s="83">
        <v>0</v>
      </c>
    </row>
    <row r="21" spans="1:3" ht="13.5">
      <c r="A21" s="7">
        <v>18</v>
      </c>
      <c r="B21" s="6" t="s">
        <v>375</v>
      </c>
      <c r="C21" s="84">
        <f>ROUND(C22+C23+C24+C25+C26,2)</f>
        <v>0</v>
      </c>
    </row>
    <row r="22" spans="1:3" ht="13.5">
      <c r="A22" s="7">
        <v>19</v>
      </c>
      <c r="B22" s="6" t="s">
        <v>376</v>
      </c>
      <c r="C22" s="83">
        <v>0</v>
      </c>
    </row>
    <row r="23" spans="1:3" ht="13.5">
      <c r="A23" s="7">
        <v>20</v>
      </c>
      <c r="B23" s="6" t="s">
        <v>377</v>
      </c>
      <c r="C23" s="83">
        <v>0</v>
      </c>
    </row>
    <row r="24" spans="1:3" ht="13.5">
      <c r="A24" s="7">
        <v>21</v>
      </c>
      <c r="B24" s="6" t="s">
        <v>378</v>
      </c>
      <c r="C24" s="83">
        <v>0</v>
      </c>
    </row>
    <row r="25" spans="1:3" ht="13.5">
      <c r="A25" s="7">
        <v>22</v>
      </c>
      <c r="B25" s="6" t="s">
        <v>379</v>
      </c>
      <c r="C25" s="83">
        <v>0</v>
      </c>
    </row>
    <row r="26" spans="1:3" ht="13.5">
      <c r="A26" s="7">
        <v>23</v>
      </c>
      <c r="B26" s="6" t="s">
        <v>380</v>
      </c>
      <c r="C26" s="83">
        <v>0</v>
      </c>
    </row>
    <row r="27" spans="1:3" ht="13.5">
      <c r="A27" s="7">
        <v>24</v>
      </c>
      <c r="B27" s="6" t="s">
        <v>381</v>
      </c>
      <c r="C27" s="84">
        <f>ROUND(C28+C29+C30+C31,2)</f>
        <v>0</v>
      </c>
    </row>
    <row r="28" spans="1:3" ht="13.5">
      <c r="A28" s="7">
        <v>25</v>
      </c>
      <c r="B28" s="6" t="s">
        <v>382</v>
      </c>
      <c r="C28" s="83">
        <v>0</v>
      </c>
    </row>
    <row r="29" spans="1:3" ht="13.5">
      <c r="A29" s="7">
        <v>26</v>
      </c>
      <c r="B29" s="6" t="s">
        <v>383</v>
      </c>
      <c r="C29" s="83">
        <v>0</v>
      </c>
    </row>
    <row r="30" spans="1:3" ht="13.5">
      <c r="A30" s="7">
        <v>27</v>
      </c>
      <c r="B30" s="6" t="s">
        <v>384</v>
      </c>
      <c r="C30" s="83">
        <v>0</v>
      </c>
    </row>
    <row r="31" spans="1:3" ht="13.5">
      <c r="A31" s="7">
        <v>28</v>
      </c>
      <c r="B31" s="6" t="s">
        <v>385</v>
      </c>
      <c r="C31" s="83">
        <v>0</v>
      </c>
    </row>
  </sheetData>
  <sheetProtection formatCells="0" formatColumns="0" formatRows="0"/>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8"/>
  <dimension ref="A1:H30"/>
  <sheetViews>
    <sheetView zoomScalePageLayoutView="0" workbookViewId="0" topLeftCell="A1">
      <selection activeCell="H30" sqref="H30"/>
    </sheetView>
  </sheetViews>
  <sheetFormatPr defaultColWidth="9.140625" defaultRowHeight="15"/>
  <cols>
    <col min="1" max="1" width="5.28125" style="1" bestFit="1" customWidth="1"/>
    <col min="2" max="2" width="29.57421875" style="0" bestFit="1" customWidth="1"/>
    <col min="4" max="4" width="15.140625" style="0" bestFit="1" customWidth="1"/>
    <col min="6" max="6" width="15.140625" style="0" bestFit="1" customWidth="1"/>
    <col min="8" max="8" width="15.140625" style="0" bestFit="1" customWidth="1"/>
  </cols>
  <sheetData>
    <row r="1" ht="13.5">
      <c r="A1" s="13" t="s">
        <v>417</v>
      </c>
    </row>
    <row r="3" spans="1:8" s="1" customFormat="1" ht="13.5">
      <c r="A3" s="227" t="s">
        <v>30</v>
      </c>
      <c r="B3" s="227" t="s">
        <v>38</v>
      </c>
      <c r="C3" s="7" t="s">
        <v>387</v>
      </c>
      <c r="D3" s="7" t="s">
        <v>388</v>
      </c>
      <c r="E3" s="7" t="s">
        <v>389</v>
      </c>
      <c r="F3" s="7" t="s">
        <v>388</v>
      </c>
      <c r="G3" s="7" t="s">
        <v>390</v>
      </c>
      <c r="H3" s="7" t="s">
        <v>388</v>
      </c>
    </row>
    <row r="4" spans="1:8" s="1" customFormat="1" ht="13.5">
      <c r="A4" s="228"/>
      <c r="B4" s="228"/>
      <c r="C4" s="7">
        <v>1</v>
      </c>
      <c r="D4" s="7">
        <v>2</v>
      </c>
      <c r="E4" s="7">
        <v>3</v>
      </c>
      <c r="F4" s="7">
        <v>4</v>
      </c>
      <c r="G4" s="7">
        <v>5</v>
      </c>
      <c r="H4" s="7">
        <v>6</v>
      </c>
    </row>
    <row r="5" spans="1:8" ht="13.5">
      <c r="A5" s="7">
        <v>1</v>
      </c>
      <c r="B5" s="6" t="s">
        <v>391</v>
      </c>
      <c r="C5" s="83">
        <v>0</v>
      </c>
      <c r="D5" s="95" t="s">
        <v>36</v>
      </c>
      <c r="E5" s="83">
        <v>0</v>
      </c>
      <c r="F5" s="95" t="s">
        <v>36</v>
      </c>
      <c r="G5" s="95" t="s">
        <v>36</v>
      </c>
      <c r="H5" s="95" t="s">
        <v>36</v>
      </c>
    </row>
    <row r="6" spans="1:8" ht="13.5">
      <c r="A6" s="7">
        <v>2</v>
      </c>
      <c r="B6" s="6" t="s">
        <v>392</v>
      </c>
      <c r="C6" s="83">
        <v>0</v>
      </c>
      <c r="D6" s="83">
        <v>0</v>
      </c>
      <c r="E6" s="83">
        <v>0</v>
      </c>
      <c r="F6" s="83">
        <v>0</v>
      </c>
      <c r="G6" s="95" t="s">
        <v>36</v>
      </c>
      <c r="H6" s="95" t="s">
        <v>36</v>
      </c>
    </row>
    <row r="7" spans="1:8" ht="13.5">
      <c r="A7" s="7">
        <v>3</v>
      </c>
      <c r="B7" s="6" t="s">
        <v>393</v>
      </c>
      <c r="C7" s="83">
        <v>0</v>
      </c>
      <c r="D7" s="83">
        <v>0</v>
      </c>
      <c r="E7" s="83">
        <v>0</v>
      </c>
      <c r="F7" s="83">
        <v>0</v>
      </c>
      <c r="G7" s="95" t="s">
        <v>36</v>
      </c>
      <c r="H7" s="95" t="s">
        <v>36</v>
      </c>
    </row>
    <row r="8" spans="1:8" ht="13.5">
      <c r="A8" s="7">
        <v>4</v>
      </c>
      <c r="B8" s="6" t="s">
        <v>394</v>
      </c>
      <c r="C8" s="83">
        <v>0</v>
      </c>
      <c r="D8" s="95" t="s">
        <v>36</v>
      </c>
      <c r="E8" s="83">
        <v>0</v>
      </c>
      <c r="F8" s="95" t="s">
        <v>36</v>
      </c>
      <c r="G8" s="95" t="s">
        <v>36</v>
      </c>
      <c r="H8" s="95" t="s">
        <v>36</v>
      </c>
    </row>
    <row r="9" spans="1:8" ht="13.5">
      <c r="A9" s="7">
        <v>5</v>
      </c>
      <c r="B9" s="6" t="s">
        <v>395</v>
      </c>
      <c r="C9" s="83">
        <v>0</v>
      </c>
      <c r="D9" s="95" t="s">
        <v>36</v>
      </c>
      <c r="E9" s="83">
        <v>0</v>
      </c>
      <c r="F9" s="95" t="s">
        <v>36</v>
      </c>
      <c r="G9" s="95" t="s">
        <v>36</v>
      </c>
      <c r="H9" s="95" t="s">
        <v>36</v>
      </c>
    </row>
    <row r="10" spans="1:8" ht="13.5">
      <c r="A10" s="7">
        <v>6</v>
      </c>
      <c r="B10" s="6" t="s">
        <v>396</v>
      </c>
      <c r="C10" s="83">
        <v>0</v>
      </c>
      <c r="D10" s="83">
        <v>0</v>
      </c>
      <c r="E10" s="83">
        <v>0</v>
      </c>
      <c r="F10" s="83">
        <v>0</v>
      </c>
      <c r="G10" s="83">
        <v>0</v>
      </c>
      <c r="H10" s="83">
        <v>0</v>
      </c>
    </row>
    <row r="11" spans="1:8" ht="13.5">
      <c r="A11" s="7">
        <v>7</v>
      </c>
      <c r="B11" s="6" t="s">
        <v>397</v>
      </c>
      <c r="C11" s="83">
        <v>0</v>
      </c>
      <c r="D11" s="95" t="s">
        <v>36</v>
      </c>
      <c r="E11" s="83">
        <v>0</v>
      </c>
      <c r="F11" s="95" t="s">
        <v>36</v>
      </c>
      <c r="G11" s="95" t="s">
        <v>36</v>
      </c>
      <c r="H11" s="95" t="s">
        <v>36</v>
      </c>
    </row>
    <row r="12" spans="1:8" ht="13.5">
      <c r="A12" s="7">
        <v>8</v>
      </c>
      <c r="B12" s="6" t="s">
        <v>398</v>
      </c>
      <c r="C12" s="83">
        <v>0</v>
      </c>
      <c r="D12" s="95" t="s">
        <v>36</v>
      </c>
      <c r="E12" s="83">
        <v>0</v>
      </c>
      <c r="F12" s="95" t="s">
        <v>36</v>
      </c>
      <c r="G12" s="95" t="s">
        <v>36</v>
      </c>
      <c r="H12" s="95" t="s">
        <v>36</v>
      </c>
    </row>
    <row r="13" spans="1:8" ht="13.5">
      <c r="A13" s="7">
        <v>9</v>
      </c>
      <c r="B13" s="6" t="s">
        <v>399</v>
      </c>
      <c r="C13" s="83">
        <v>0</v>
      </c>
      <c r="D13" s="95" t="s">
        <v>36</v>
      </c>
      <c r="E13" s="83">
        <v>0</v>
      </c>
      <c r="F13" s="95" t="s">
        <v>36</v>
      </c>
      <c r="G13" s="95" t="s">
        <v>36</v>
      </c>
      <c r="H13" s="95" t="s">
        <v>36</v>
      </c>
    </row>
    <row r="14" spans="1:8" ht="13.5">
      <c r="A14" s="7">
        <v>10</v>
      </c>
      <c r="B14" s="6" t="s">
        <v>400</v>
      </c>
      <c r="C14" s="83">
        <v>0</v>
      </c>
      <c r="D14" s="95" t="s">
        <v>36</v>
      </c>
      <c r="E14" s="83">
        <v>0</v>
      </c>
      <c r="F14" s="95" t="s">
        <v>36</v>
      </c>
      <c r="G14" s="95" t="s">
        <v>36</v>
      </c>
      <c r="H14" s="95" t="s">
        <v>36</v>
      </c>
    </row>
    <row r="15" spans="1:8" ht="13.5">
      <c r="A15" s="7">
        <v>11</v>
      </c>
      <c r="B15" s="6" t="s">
        <v>401</v>
      </c>
      <c r="C15" s="83">
        <v>0</v>
      </c>
      <c r="D15" s="83">
        <v>0</v>
      </c>
      <c r="E15" s="83">
        <v>0</v>
      </c>
      <c r="F15" s="83">
        <v>0</v>
      </c>
      <c r="G15" s="95" t="s">
        <v>36</v>
      </c>
      <c r="H15" s="95" t="s">
        <v>36</v>
      </c>
    </row>
    <row r="16" spans="1:8" ht="13.5">
      <c r="A16" s="7">
        <v>12</v>
      </c>
      <c r="B16" s="6" t="s">
        <v>402</v>
      </c>
      <c r="C16" s="83">
        <v>0</v>
      </c>
      <c r="D16" s="95" t="s">
        <v>36</v>
      </c>
      <c r="E16" s="83">
        <v>0</v>
      </c>
      <c r="F16" s="95" t="s">
        <v>36</v>
      </c>
      <c r="G16" s="95" t="s">
        <v>36</v>
      </c>
      <c r="H16" s="95" t="s">
        <v>36</v>
      </c>
    </row>
    <row r="17" spans="1:8" ht="13.5">
      <c r="A17" s="7">
        <v>13</v>
      </c>
      <c r="B17" s="6" t="s">
        <v>403</v>
      </c>
      <c r="C17" s="83">
        <v>0</v>
      </c>
      <c r="D17" s="95" t="s">
        <v>36</v>
      </c>
      <c r="E17" s="83">
        <v>0</v>
      </c>
      <c r="F17" s="95" t="s">
        <v>36</v>
      </c>
      <c r="G17" s="95" t="s">
        <v>36</v>
      </c>
      <c r="H17" s="95" t="s">
        <v>36</v>
      </c>
    </row>
    <row r="18" spans="1:8" ht="13.5">
      <c r="A18" s="7">
        <v>14</v>
      </c>
      <c r="B18" s="6" t="s">
        <v>404</v>
      </c>
      <c r="C18" s="83">
        <v>0</v>
      </c>
      <c r="D18" s="95" t="s">
        <v>36</v>
      </c>
      <c r="E18" s="83">
        <v>0</v>
      </c>
      <c r="F18" s="95" t="s">
        <v>36</v>
      </c>
      <c r="G18" s="95" t="s">
        <v>36</v>
      </c>
      <c r="H18" s="95" t="s">
        <v>36</v>
      </c>
    </row>
    <row r="19" spans="1:8" ht="13.5">
      <c r="A19" s="7">
        <v>15</v>
      </c>
      <c r="B19" s="6" t="s">
        <v>405</v>
      </c>
      <c r="C19" s="83">
        <v>0</v>
      </c>
      <c r="D19" s="83">
        <v>0</v>
      </c>
      <c r="E19" s="83">
        <v>0</v>
      </c>
      <c r="F19" s="83">
        <v>0</v>
      </c>
      <c r="G19" s="95" t="s">
        <v>36</v>
      </c>
      <c r="H19" s="95" t="s">
        <v>36</v>
      </c>
    </row>
    <row r="20" spans="1:8" ht="13.5">
      <c r="A20" s="7">
        <v>16</v>
      </c>
      <c r="B20" s="6" t="s">
        <v>406</v>
      </c>
      <c r="C20" s="83">
        <v>0</v>
      </c>
      <c r="D20" s="83">
        <v>0</v>
      </c>
      <c r="E20" s="83">
        <v>0</v>
      </c>
      <c r="F20" s="83">
        <v>0</v>
      </c>
      <c r="G20" s="95" t="s">
        <v>36</v>
      </c>
      <c r="H20" s="95" t="s">
        <v>36</v>
      </c>
    </row>
    <row r="21" spans="1:8" ht="13.5">
      <c r="A21" s="7">
        <v>17</v>
      </c>
      <c r="B21" s="6" t="s">
        <v>407</v>
      </c>
      <c r="C21" s="83">
        <v>0</v>
      </c>
      <c r="D21" s="95" t="s">
        <v>36</v>
      </c>
      <c r="E21" s="83">
        <v>0</v>
      </c>
      <c r="F21" s="95" t="s">
        <v>36</v>
      </c>
      <c r="G21" s="95" t="s">
        <v>36</v>
      </c>
      <c r="H21" s="95" t="s">
        <v>36</v>
      </c>
    </row>
    <row r="22" spans="1:8" ht="13.5">
      <c r="A22" s="7">
        <v>18</v>
      </c>
      <c r="B22" s="6" t="s">
        <v>408</v>
      </c>
      <c r="C22" s="83">
        <v>0</v>
      </c>
      <c r="D22" s="83">
        <v>0</v>
      </c>
      <c r="E22" s="83">
        <v>0</v>
      </c>
      <c r="F22" s="83">
        <v>0</v>
      </c>
      <c r="G22" s="95" t="s">
        <v>36</v>
      </c>
      <c r="H22" s="95" t="s">
        <v>36</v>
      </c>
    </row>
    <row r="23" spans="1:8" ht="13.5">
      <c r="A23" s="7">
        <v>19</v>
      </c>
      <c r="B23" s="6" t="s">
        <v>409</v>
      </c>
      <c r="C23" s="83">
        <v>0</v>
      </c>
      <c r="D23" s="83">
        <v>0</v>
      </c>
      <c r="E23" s="83">
        <v>0</v>
      </c>
      <c r="F23" s="83">
        <v>0</v>
      </c>
      <c r="G23" s="95" t="s">
        <v>36</v>
      </c>
      <c r="H23" s="95" t="s">
        <v>36</v>
      </c>
    </row>
    <row r="24" spans="1:8" ht="13.5">
      <c r="A24" s="7">
        <v>20</v>
      </c>
      <c r="B24" s="6" t="s">
        <v>410</v>
      </c>
      <c r="C24" s="83">
        <v>0</v>
      </c>
      <c r="D24" s="95" t="s">
        <v>36</v>
      </c>
      <c r="E24" s="83">
        <v>0</v>
      </c>
      <c r="F24" s="95" t="s">
        <v>36</v>
      </c>
      <c r="G24" s="95" t="s">
        <v>36</v>
      </c>
      <c r="H24" s="95" t="s">
        <v>36</v>
      </c>
    </row>
    <row r="25" spans="1:8" ht="13.5">
      <c r="A25" s="7">
        <v>21</v>
      </c>
      <c r="B25" s="6" t="s">
        <v>411</v>
      </c>
      <c r="C25" s="95" t="s">
        <v>36</v>
      </c>
      <c r="D25" s="95" t="s">
        <v>36</v>
      </c>
      <c r="E25" s="95" t="s">
        <v>36</v>
      </c>
      <c r="F25" s="95" t="s">
        <v>36</v>
      </c>
      <c r="G25" s="83">
        <v>0</v>
      </c>
      <c r="H25" s="83">
        <v>0</v>
      </c>
    </row>
    <row r="26" spans="1:8" ht="13.5">
      <c r="A26" s="7">
        <v>22</v>
      </c>
      <c r="B26" s="6" t="s">
        <v>412</v>
      </c>
      <c r="C26" s="95" t="s">
        <v>36</v>
      </c>
      <c r="D26" s="95" t="s">
        <v>36</v>
      </c>
      <c r="E26" s="95" t="s">
        <v>36</v>
      </c>
      <c r="F26" s="95" t="s">
        <v>36</v>
      </c>
      <c r="G26" s="83">
        <v>0</v>
      </c>
      <c r="H26" s="83">
        <v>0</v>
      </c>
    </row>
    <row r="27" spans="1:8" ht="13.5">
      <c r="A27" s="7">
        <v>23</v>
      </c>
      <c r="B27" s="6" t="s">
        <v>413</v>
      </c>
      <c r="C27" s="95" t="s">
        <v>36</v>
      </c>
      <c r="D27" s="95" t="s">
        <v>36</v>
      </c>
      <c r="E27" s="95" t="s">
        <v>36</v>
      </c>
      <c r="F27" s="95" t="s">
        <v>36</v>
      </c>
      <c r="G27" s="83">
        <v>0</v>
      </c>
      <c r="H27" s="95" t="s">
        <v>36</v>
      </c>
    </row>
    <row r="28" spans="1:8" ht="13.5">
      <c r="A28" s="7">
        <v>24</v>
      </c>
      <c r="B28" s="6" t="s">
        <v>414</v>
      </c>
      <c r="C28" s="95" t="s">
        <v>36</v>
      </c>
      <c r="D28" s="95" t="s">
        <v>36</v>
      </c>
      <c r="E28" s="83">
        <v>0</v>
      </c>
      <c r="F28" s="95" t="s">
        <v>36</v>
      </c>
      <c r="G28" s="95" t="s">
        <v>36</v>
      </c>
      <c r="H28" s="95" t="s">
        <v>36</v>
      </c>
    </row>
    <row r="29" spans="1:8" ht="13.5">
      <c r="A29" s="7">
        <v>25</v>
      </c>
      <c r="B29" s="6" t="s">
        <v>415</v>
      </c>
      <c r="C29" s="83">
        <v>0</v>
      </c>
      <c r="D29" s="83">
        <v>0</v>
      </c>
      <c r="E29" s="83">
        <v>0</v>
      </c>
      <c r="F29" s="83">
        <v>0</v>
      </c>
      <c r="G29" s="83">
        <v>0</v>
      </c>
      <c r="H29" s="83">
        <v>0</v>
      </c>
    </row>
    <row r="30" spans="1:8" ht="13.5">
      <c r="A30" s="7">
        <v>26</v>
      </c>
      <c r="B30" s="6" t="s">
        <v>416</v>
      </c>
      <c r="C30" s="84">
        <f>ROUND(C5+C6+C7+C8+C9+C10+C11+C12+C13+C14+C15+C16+C17+C18+C19+C20+C21+C22+C23+C24+C29,2)</f>
        <v>0</v>
      </c>
      <c r="D30" s="84">
        <f>ROUND(D6+D7+D10+D15+D19+D20+D22+D23+D29,2)</f>
        <v>0</v>
      </c>
      <c r="E30" s="84">
        <f>ROUND(E5+E6+E7+E8+E9+E10+E11+E12+E13+E14+E15+E16+E17+E18+E19+E20+E21+E22+E23+E24+E28+E29,2)</f>
        <v>0</v>
      </c>
      <c r="F30" s="84">
        <f>ROUND(F6+F7+F10+F15+F19+F20+F22+F23+F29,2)</f>
        <v>0</v>
      </c>
      <c r="G30" s="84">
        <f>ROUND(G10+G25+G26+G27+G29,2)</f>
        <v>0</v>
      </c>
      <c r="H30" s="84">
        <f>ROUND(H10+H25+H26+H29,2)</f>
        <v>0</v>
      </c>
    </row>
  </sheetData>
  <sheetProtection formatCells="0" formatColumns="0" formatRows="0"/>
  <mergeCells count="2">
    <mergeCell ref="A3:A4"/>
    <mergeCell ref="B3:B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 z</dc:creator>
  <cp:keywords/>
  <dc:description/>
  <cp:lastModifiedBy>詹汉喜</cp:lastModifiedBy>
  <dcterms:created xsi:type="dcterms:W3CDTF">2018-01-30T02:05:40Z</dcterms:created>
  <dcterms:modified xsi:type="dcterms:W3CDTF">2020-05-15T01:19:59Z</dcterms:modified>
  <cp:category/>
  <cp:version/>
  <cp:contentType/>
  <cp:contentStatus/>
</cp:coreProperties>
</file>